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Povlovska\Desktop\"/>
    </mc:Choice>
  </mc:AlternateContent>
  <xr:revisionPtr revIDLastSave="0" documentId="8_{B6AACDA0-732C-4E20-B327-FF3915B6C4B8}" xr6:coauthVersionLast="47" xr6:coauthVersionMax="47" xr10:uidLastSave="{00000000-0000-0000-0000-000000000000}"/>
  <bookViews>
    <workbookView xWindow="-120" yWindow="-120" windowWidth="29040" windowHeight="17520" xr2:uid="{B5D28D19-ED1D-4790-8014-10F3CB009F97}"/>
  </bookViews>
  <sheets>
    <sheet name="Grafiki_budžeta_izpilde" sheetId="1" r:id="rId1"/>
  </sheets>
  <externalReferences>
    <externalReference r:id="rId2"/>
    <externalReference r:id="rId3"/>
    <externalReference r:id="rId4"/>
  </externalReferences>
  <definedNames>
    <definedName name="_0812" localSheetId="0">[1]Groz_NIN_12_2014!#REF!</definedName>
    <definedName name="_0812">[1]Groz_NIN_12_2014!#REF!</definedName>
    <definedName name="Apmaksa">[2]Apmaksa!$A$1:$A$65536</definedName>
    <definedName name="Darijums">[2]Darijums!$A$1:$A$65536</definedName>
    <definedName name="Excel_BuiltIn__FilterDatabase">[1]Groz_NIN_12_2014!#REF!</definedName>
    <definedName name="Firmas">[2]Firma!$A$1:$A$65536</definedName>
    <definedName name="KolonnasNosaukums1" localSheetId="0">[3]!Piedāvājums[[#Headers],[Apraksts]]</definedName>
    <definedName name="KolonnasNosaukums1">[3]!Piedāvājums[[#Headers],[Apraksts]]</definedName>
    <definedName name="Parvadataji">[2]Ligumi!$A$1:$A$65536</definedName>
    <definedName name="Saist_apmers_ar_galvojumu">[2]Ligumi!$A$1:$A$65536</definedName>
    <definedName name="Z_1893421C_DBAA_4C10_AA6C_4D0F39122205_.wvu.FilterData">[1]Groz_NIN_12_2014!#REF!</definedName>
    <definedName name="Z_483F8D4B_D649_4D59_A67B_5E8B6C0D2E28_.wvu.FilterData">[1]Groz_NIN_12_2014!#REF!</definedName>
    <definedName name="Z_56A06D27_97E5_4D01_ADCE_F8E0A2A870EF_.wvu.FilterData">[1]Groz_NIN_12_2014!#REF!</definedName>
    <definedName name="Z_81EB1DB6_89AB_4045_90FA_EF2BA7E792F9_.wvu.FilterData">[1]Groz_NIN_12_2014!#REF!</definedName>
    <definedName name="Z_81EB1DB6_89AB_4045_90FA_EF2BA7E792F9_.wvu.PrintArea">[1]Groz_NIN_12_2014!#REF!</definedName>
    <definedName name="Z_8545B4E6_A517_4BD7_BFB7_42FEB5F229AD_.wvu.FilterData">[1]Groz_NIN_12_2014!#REF!</definedName>
    <definedName name="Z_877A1030_2452_46B0_88DF_8A068656C08E_.wvu.FilterData">[1]Groz_NIN_12_2014!#REF!</definedName>
    <definedName name="Z_ABD8A783_3A6C_4629_9559_1E4E89E80131_.wvu.FilterData">[1]Groz_NIN_12_2014!#REF!</definedName>
    <definedName name="Z_AF277C95_CBD9_4696_AC72_D010599E9831_.wvu.FilterData">[1]Groz_NIN_12_2014!#REF!</definedName>
    <definedName name="Z_B7CBCF06_FF41_423A_9AB3_E1D1F70C6FC5_.wvu.FilterData">[1]Groz_NIN_12_2014!#REF!</definedName>
    <definedName name="Z_C5511FB8_86C5_41F3_ADCD_B10310F066F5_.wvu.FilterData">[1]Groz_NIN_12_2014!#REF!</definedName>
    <definedName name="Z_DB8ECBD1_2D44_4F97_BCC9_F610BA0A3109_.wvu.FilterData">[1]Groz_NIN_12_2014!#REF!</definedName>
    <definedName name="Z_DEE3A27E_689A_4E9F_A3EB_C84F1E3B413E_.wvu.FilterData">[1]Groz_NIN_12_2014!#REF!</definedName>
    <definedName name="Z_F1F489B9_0F61_4F1F_A151_75EF77465344_.wvu.Cols">[1]Groz_NIN_12_2014!#REF!</definedName>
    <definedName name="Z_F1F489B9_0F61_4F1F_A151_75EF77465344_.wvu.FilterData">[1]Groz_NIN_12_2014!#REF!</definedName>
    <definedName name="Z_F1F489B9_0F61_4F1F_A151_75EF77465344_.wvu.PrintArea">[1]Groz_NIN_12_2014!#REF!</definedName>
    <definedName name="Z_F1F489B9_0F61_4F1F_A151_75EF77465344_.wvu.PrintTitles">[1]Groz_NIN_12_2014!#REF!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4" i="1" l="1"/>
  <c r="D172" i="1"/>
  <c r="D170" i="1"/>
  <c r="D168" i="1"/>
  <c r="D167" i="1"/>
  <c r="D166" i="1"/>
  <c r="D165" i="1"/>
  <c r="D164" i="1"/>
  <c r="D163" i="1"/>
  <c r="C161" i="1"/>
  <c r="B161" i="1"/>
  <c r="D162" i="1"/>
  <c r="D160" i="1"/>
  <c r="C160" i="1"/>
  <c r="B160" i="1"/>
  <c r="C148" i="1"/>
  <c r="B148" i="1"/>
  <c r="C143" i="1"/>
  <c r="B143" i="1"/>
  <c r="G142" i="1"/>
  <c r="F142" i="1"/>
  <c r="D142" i="1"/>
  <c r="G141" i="1"/>
  <c r="H141" i="1" s="1"/>
  <c r="F141" i="1"/>
  <c r="D141" i="1"/>
  <c r="G140" i="1"/>
  <c r="H140" i="1" s="1"/>
  <c r="F140" i="1"/>
  <c r="D140" i="1"/>
  <c r="G139" i="1"/>
  <c r="H139" i="1" s="1"/>
  <c r="F139" i="1"/>
  <c r="I139" i="1" s="1"/>
  <c r="D139" i="1"/>
  <c r="D138" i="1"/>
  <c r="C138" i="1"/>
  <c r="G134" i="1"/>
  <c r="H134" i="1" s="1"/>
  <c r="F134" i="1"/>
  <c r="D134" i="1"/>
  <c r="G133" i="1"/>
  <c r="F133" i="1"/>
  <c r="D133" i="1"/>
  <c r="G132" i="1"/>
  <c r="H132" i="1" s="1"/>
  <c r="F132" i="1"/>
  <c r="D132" i="1"/>
  <c r="C131" i="1"/>
  <c r="C123" i="1" s="1"/>
  <c r="B131" i="1"/>
  <c r="G131" i="1" s="1"/>
  <c r="D130" i="1"/>
  <c r="C130" i="1"/>
  <c r="B130" i="1"/>
  <c r="C126" i="1"/>
  <c r="D126" i="1" s="1"/>
  <c r="B126" i="1"/>
  <c r="F126" i="1" s="1"/>
  <c r="C125" i="1"/>
  <c r="B125" i="1"/>
  <c r="G125" i="1" s="1"/>
  <c r="H125" i="1" s="1"/>
  <c r="C124" i="1"/>
  <c r="B124" i="1"/>
  <c r="G124" i="1" s="1"/>
  <c r="H124" i="1" s="1"/>
  <c r="B123" i="1"/>
  <c r="D122" i="1"/>
  <c r="C122" i="1"/>
  <c r="B122" i="1"/>
  <c r="C153" i="1"/>
  <c r="B15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1" i="1"/>
  <c r="D60" i="1"/>
  <c r="D59" i="1"/>
  <c r="D58" i="1"/>
  <c r="D57" i="1"/>
  <c r="C55" i="1"/>
  <c r="D54" i="1"/>
  <c r="C54" i="1"/>
  <c r="D23" i="1"/>
  <c r="D20" i="1"/>
  <c r="D19" i="1"/>
  <c r="D18" i="1"/>
  <c r="D17" i="1"/>
  <c r="D16" i="1"/>
  <c r="D15" i="1"/>
  <c r="D14" i="1"/>
  <c r="C6" i="1"/>
  <c r="D12" i="1"/>
  <c r="D11" i="1"/>
  <c r="D10" i="1"/>
  <c r="D9" i="1"/>
  <c r="D8" i="1"/>
  <c r="D7" i="1"/>
  <c r="B6" i="1"/>
  <c r="D5" i="1"/>
  <c r="C5" i="1"/>
  <c r="I141" i="1" l="1"/>
  <c r="I132" i="1"/>
  <c r="I140" i="1"/>
  <c r="I134" i="1"/>
  <c r="I133" i="1"/>
  <c r="F124" i="1"/>
  <c r="I124" i="1" s="1"/>
  <c r="H133" i="1"/>
  <c r="G143" i="1"/>
  <c r="I142" i="1"/>
  <c r="D124" i="1"/>
  <c r="F143" i="1"/>
  <c r="F125" i="1"/>
  <c r="I125" i="1" s="1"/>
  <c r="D22" i="1"/>
  <c r="C152" i="1"/>
  <c r="G135" i="1"/>
  <c r="H131" i="1"/>
  <c r="D161" i="1"/>
  <c r="C151" i="1"/>
  <c r="B26" i="1"/>
  <c r="B149" i="1"/>
  <c r="C26" i="1"/>
  <c r="C149" i="1"/>
  <c r="D6" i="1"/>
  <c r="D123" i="1"/>
  <c r="C127" i="1"/>
  <c r="B151" i="1"/>
  <c r="F123" i="1"/>
  <c r="G126" i="1"/>
  <c r="H126" i="1" s="1"/>
  <c r="D68" i="1"/>
  <c r="G123" i="1"/>
  <c r="H123" i="1" s="1"/>
  <c r="D131" i="1"/>
  <c r="B135" i="1"/>
  <c r="D84" i="1"/>
  <c r="D125" i="1"/>
  <c r="B127" i="1"/>
  <c r="D56" i="1"/>
  <c r="F131" i="1"/>
  <c r="H142" i="1"/>
  <c r="C135" i="1"/>
  <c r="D83" i="1"/>
  <c r="D13" i="1"/>
  <c r="D21" i="1"/>
  <c r="B55" i="1"/>
  <c r="I143" i="1" l="1"/>
  <c r="C154" i="1"/>
  <c r="C156" i="1" s="1"/>
  <c r="I126" i="1"/>
  <c r="G127" i="1"/>
  <c r="F127" i="1"/>
  <c r="I123" i="1"/>
  <c r="F135" i="1"/>
  <c r="I135" i="1" s="1"/>
  <c r="I131" i="1"/>
  <c r="B152" i="1"/>
  <c r="B154" i="1" s="1"/>
  <c r="B156" i="1" s="1"/>
  <c r="D55" i="1"/>
  <c r="I127" i="1" l="1"/>
</calcChain>
</file>

<file path=xl/sharedStrings.xml><?xml version="1.0" encoding="utf-8"?>
<sst xmlns="http://schemas.openxmlformats.org/spreadsheetml/2006/main" count="146" uniqueCount="128">
  <si>
    <t>Periods:</t>
  </si>
  <si>
    <t>2023.g. 1. - 3. ceturksnis</t>
  </si>
  <si>
    <t>IEŅĒMUMI</t>
  </si>
  <si>
    <t>Budžeta 26.10.2023. grozījumi</t>
  </si>
  <si>
    <t>IEŅĒMUMI kopā</t>
  </si>
  <si>
    <t>1. Nodokļu ieņēmumi</t>
  </si>
  <si>
    <t>1.1. Iedzīvotāju ienākuma nodoklis</t>
  </si>
  <si>
    <t>1.2. Nekustamā īpašuma nodokļu ieņēmumi</t>
  </si>
  <si>
    <t>1.3. Dabas resursu nodoklis</t>
  </si>
  <si>
    <t>2. Valsts (pašvaldību) un kancelejas nodevas</t>
  </si>
  <si>
    <t>3. Naudas sodi un sankcijas</t>
  </si>
  <si>
    <t>4. Pārējie nenodokļu ieņēmumi</t>
  </si>
  <si>
    <t>5. Ieņēmumi no pašvaldības īpašuma pārdošanas</t>
  </si>
  <si>
    <t>6. Valsts budžeta transferti un projektu finansējums</t>
  </si>
  <si>
    <t>6.1. Valsts budžeta transferti</t>
  </si>
  <si>
    <t>6.2. ES struktūrfondu līdzekļi un aktivitāšu līdzfin.</t>
  </si>
  <si>
    <t>7. Pašvaldību budžeta transferti</t>
  </si>
  <si>
    <t>8. Budžeta iestāžu ieņēmumi</t>
  </si>
  <si>
    <t>8.1. Maksa par izglītības pakalpojumiem</t>
  </si>
  <si>
    <t>8.2. Ieņēmumi par nomu un īri</t>
  </si>
  <si>
    <t>8.3. Pārējie ieņēmumi</t>
  </si>
  <si>
    <t>8.4. CKS ieņēmumi no dzīvokļu un komunālajiem pakalpojumiem</t>
  </si>
  <si>
    <t>Komentāri</t>
  </si>
  <si>
    <r>
      <rPr>
        <b/>
        <sz val="10"/>
        <rFont val="Arial"/>
        <family val="2"/>
        <charset val="186"/>
      </rPr>
      <t>1.</t>
    </r>
    <r>
      <rPr>
        <sz val="10"/>
        <rFont val="Arial"/>
        <family val="2"/>
        <charset val="186"/>
      </rPr>
      <t xml:space="preserve"> Kopējā ieņēmumu izpilde tuvu plānotajam.</t>
    </r>
  </si>
  <si>
    <r>
      <rPr>
        <b/>
        <sz val="10"/>
        <rFont val="Arial"/>
        <family val="2"/>
        <charset val="186"/>
      </rPr>
      <t>1.1.</t>
    </r>
    <r>
      <rPr>
        <sz val="10"/>
        <rFont val="Arial"/>
        <family val="2"/>
        <charset val="186"/>
      </rPr>
      <t xml:space="preserve"> Ieskaitītais IIN pārsniedz plānoto.</t>
    </r>
  </si>
  <si>
    <r>
      <rPr>
        <b/>
        <sz val="10"/>
        <rFont val="Arial"/>
        <family val="2"/>
        <charset val="186"/>
      </rPr>
      <t>1.2.</t>
    </r>
    <r>
      <rPr>
        <sz val="10"/>
        <rFont val="Arial"/>
        <family val="2"/>
        <charset val="186"/>
      </rPr>
      <t xml:space="preserve"> Nodokļa  palielinājumu veido Saistošajos noteikumos Nr.37/2021 noteiktās likmes:
1) ja nav deklarēta persona ēkā  - 1.5%;
2) ja deklarēta cita persona - 0.4%;
Katru dienu skatāmies PMLP datus un veicam pārrēķinus, ja tas maina nodokļa likmi.</t>
    </r>
  </si>
  <si>
    <r>
      <rPr>
        <b/>
        <sz val="10"/>
        <rFont val="Arial"/>
        <family val="2"/>
        <charset val="186"/>
      </rPr>
      <t>1.3.</t>
    </r>
    <r>
      <rPr>
        <sz val="10"/>
        <rFont val="Arial"/>
        <family val="2"/>
        <charset val="186"/>
      </rPr>
      <t xml:space="preserve"> DRN plāns bija sastādīts balstoties uz 2022.gada izpildi.</t>
    </r>
  </si>
  <si>
    <r>
      <rPr>
        <b/>
        <sz val="10"/>
        <rFont val="Arial"/>
        <family val="2"/>
        <charset val="186"/>
      </rPr>
      <t xml:space="preserve">2. </t>
    </r>
    <r>
      <rPr>
        <sz val="10"/>
        <rFont val="Arial"/>
        <family val="2"/>
        <charset val="186"/>
      </rPr>
      <t>Izpilde pēc fakta.</t>
    </r>
  </si>
  <si>
    <r>
      <rPr>
        <b/>
        <sz val="10"/>
        <rFont val="Arial"/>
        <family val="2"/>
        <charset val="186"/>
      </rPr>
      <t xml:space="preserve">3. </t>
    </r>
    <r>
      <rPr>
        <sz val="10"/>
        <rFont val="Arial"/>
        <family val="2"/>
        <charset val="186"/>
      </rPr>
      <t>Absolūtos skaitļos summas ir nelielas un neatstāj būtisku iespaidu uz budžeta ieņēmumiem.</t>
    </r>
  </si>
  <si>
    <r>
      <rPr>
        <b/>
        <sz val="10"/>
        <rFont val="Arial"/>
        <family val="2"/>
        <charset val="186"/>
      </rPr>
      <t>4.</t>
    </r>
    <r>
      <rPr>
        <sz val="10"/>
        <rFont val="Arial"/>
        <family val="2"/>
        <charset val="186"/>
      </rPr>
      <t xml:space="preserve"> Saņemta EUR 143'000 apdrošināšana par tilta bojājumu. Papildus ieņēmumi šeit šobrīd nav plānoti.</t>
    </r>
  </si>
  <si>
    <r>
      <rPr>
        <b/>
        <sz val="10"/>
        <rFont val="Arial"/>
        <family val="2"/>
        <charset val="186"/>
      </rPr>
      <t>5.</t>
    </r>
    <r>
      <rPr>
        <sz val="10"/>
        <rFont val="Arial"/>
        <family val="2"/>
        <charset val="186"/>
      </rPr>
      <t xml:space="preserve"> NĪ daļas kompetencē. Vairākas izsludinātās izsoles noslēgušās bez rezultāta. </t>
    </r>
  </si>
  <si>
    <r>
      <rPr>
        <b/>
        <sz val="10"/>
        <rFont val="Arial"/>
        <family val="2"/>
        <charset val="186"/>
      </rPr>
      <t>6.</t>
    </r>
    <r>
      <rPr>
        <sz val="10"/>
        <rFont val="Arial"/>
        <family val="2"/>
        <charset val="186"/>
      </rPr>
      <t xml:space="preserve"> Izpilde tuvu plānotajam.</t>
    </r>
  </si>
  <si>
    <r>
      <rPr>
        <b/>
        <sz val="10"/>
        <rFont val="Arial"/>
        <family val="2"/>
        <charset val="186"/>
      </rPr>
      <t>6.1.</t>
    </r>
    <r>
      <rPr>
        <sz val="10"/>
        <rFont val="Arial"/>
        <family val="2"/>
        <charset val="186"/>
      </rPr>
      <t xml:space="preserve"> Pedagogu algām 71%, no septembra lielāks MD apjoms. Energoresursu atbalsta dotācija 55% - sākas jauna apkures sezonas. Pārējās dotācijas (sociālās) tiek skaitītas pēc faktiskās izpildes.</t>
    </r>
  </si>
  <si>
    <r>
      <rPr>
        <b/>
        <sz val="10"/>
        <rFont val="Arial"/>
        <family val="2"/>
        <charset val="186"/>
      </rPr>
      <t>6.2.</t>
    </r>
    <r>
      <rPr>
        <sz val="10"/>
        <rFont val="Arial"/>
        <family val="2"/>
        <charset val="186"/>
      </rPr>
      <t xml:space="preserve"> Saskaņā ar projektu NP. Investīciju projektu aktīva realizācija sākās vasaras periodā. Par projektu gaitu sīkāk ziņos izpilddirektors.</t>
    </r>
  </si>
  <si>
    <r>
      <rPr>
        <b/>
        <sz val="10"/>
        <rFont val="Arial"/>
        <family val="2"/>
        <charset val="186"/>
      </rPr>
      <t xml:space="preserve">7. </t>
    </r>
    <r>
      <rPr>
        <sz val="10"/>
        <rFont val="Arial"/>
        <family val="2"/>
        <charset val="186"/>
      </rPr>
      <t>Maksājumi tiek veikti par ceturksni. Pastāv iespēja, ka būs lielāka izpilde.</t>
    </r>
  </si>
  <si>
    <r>
      <rPr>
        <b/>
        <sz val="10"/>
        <rFont val="Arial"/>
        <family val="2"/>
        <charset val="186"/>
      </rPr>
      <t>8.</t>
    </r>
    <r>
      <rPr>
        <sz val="10"/>
        <rFont val="Arial"/>
        <family val="2"/>
        <charset val="186"/>
      </rPr>
      <t xml:space="preserve"> Lielāko daļu sastāda CKS Ieņēmumi no dzīvokļu un komunālajiem pakalpojumiem (izpilde 32%) - mazāki rēķini energoresursu cenu krituma dēļ. Šī pozīcija atspoguļojas gan ieņēmumos, gan izdevumos.</t>
    </r>
  </si>
  <si>
    <r>
      <rPr>
        <b/>
        <sz val="10"/>
        <rFont val="Arial"/>
        <family val="2"/>
        <charset val="186"/>
      </rPr>
      <t xml:space="preserve">8.1. </t>
    </r>
    <r>
      <rPr>
        <sz val="10"/>
        <rFont val="Arial"/>
        <family val="2"/>
        <charset val="186"/>
      </rPr>
      <t>Iespējama lielāka izpilde</t>
    </r>
  </si>
  <si>
    <r>
      <rPr>
        <b/>
        <sz val="10"/>
        <rFont val="Arial"/>
        <family val="2"/>
        <charset val="186"/>
      </rPr>
      <t>8.2.</t>
    </r>
    <r>
      <rPr>
        <sz val="10"/>
        <rFont val="Arial"/>
        <family val="2"/>
        <charset val="186"/>
      </rPr>
      <t xml:space="preserve"> Būs lielāka izpilde</t>
    </r>
  </si>
  <si>
    <r>
      <rPr>
        <b/>
        <sz val="10"/>
        <rFont val="Arial"/>
        <family val="2"/>
        <charset val="186"/>
      </rPr>
      <t>8.3.</t>
    </r>
    <r>
      <rPr>
        <sz val="10"/>
        <rFont val="Arial"/>
        <family val="2"/>
        <charset val="186"/>
      </rPr>
      <t xml:space="preserve"> Baseina ieņēmumi 96%. </t>
    </r>
  </si>
  <si>
    <r>
      <rPr>
        <b/>
        <sz val="10"/>
        <rFont val="Arial"/>
        <family val="2"/>
        <charset val="186"/>
      </rPr>
      <t>8.4.</t>
    </r>
    <r>
      <rPr>
        <sz val="10"/>
        <rFont val="Arial"/>
        <family val="2"/>
        <charset val="186"/>
      </rPr>
      <t xml:space="preserve"> CKS ieņēmumi no dzīvokļu un komunālajiem pakalpojumiem 32%.</t>
    </r>
  </si>
  <si>
    <t>IZDEVUMI</t>
  </si>
  <si>
    <t>IZDEVUMI kopā</t>
  </si>
  <si>
    <t>1. Vispārējie valdības dienesti</t>
  </si>
  <si>
    <t>1.1. Pārvalde, deputāti, komisijas</t>
  </si>
  <si>
    <t>1.2. Aizņēmumu procentu maksājumi</t>
  </si>
  <si>
    <t>1.3. Iemaksas PFIF</t>
  </si>
  <si>
    <t>2. Sabiedriskā kārtība un drošība (bāze)</t>
  </si>
  <si>
    <t>3. Sabiedriskās attiecības, laikraksts</t>
  </si>
  <si>
    <t>4. Autoceļu fonds</t>
  </si>
  <si>
    <t>5. Vides aizsardzība (DRN izlietojums)</t>
  </si>
  <si>
    <t>6. Pašv. teritoriju un mājokļu apsaimniekošana</t>
  </si>
  <si>
    <t>6.1. APN, NĪN, TPN, Būvvalde</t>
  </si>
  <si>
    <t>6.2. CKS komunālie pakalpojumi</t>
  </si>
  <si>
    <t>6.3. Teritorijas uzturēšana</t>
  </si>
  <si>
    <t>6.4. Projekti</t>
  </si>
  <si>
    <t>7. Atpūta, kultūra un reliģija</t>
  </si>
  <si>
    <t>8. Sociālā aizsardzība</t>
  </si>
  <si>
    <t>9. Izglītība</t>
  </si>
  <si>
    <t>9.1. Norēķini ar pašvaldībām par izglītības iestāžu pakalp.</t>
  </si>
  <si>
    <t>9.2. Ādažu PII "Strautiņš"</t>
  </si>
  <si>
    <t>9.3. Kadagas PII "Mežavēji"</t>
  </si>
  <si>
    <t>9.4. Carnikavas PII "Riekstiņš"</t>
  </si>
  <si>
    <t>9.5. Siguļu PII "Piejūra"</t>
  </si>
  <si>
    <t>9.6. Privātās izglītības iestādes</t>
  </si>
  <si>
    <t>9.7. Carnikavas pamatskola</t>
  </si>
  <si>
    <t>9.8. Ādažu vidusskola</t>
  </si>
  <si>
    <t>9.9. Ādažu novada  Mākslu skola</t>
  </si>
  <si>
    <t>9.10. Sporta skola</t>
  </si>
  <si>
    <t xml:space="preserve">9.11. Izglītības un jauniešu lietu pārvalde </t>
  </si>
  <si>
    <t>9.12. Projekti</t>
  </si>
  <si>
    <t>10. Kredītu pamatsummas atmaksa</t>
  </si>
  <si>
    <r>
      <rPr>
        <b/>
        <sz val="10"/>
        <rFont val="Arial"/>
        <family val="2"/>
        <charset val="186"/>
      </rPr>
      <t xml:space="preserve">1. </t>
    </r>
    <r>
      <rPr>
        <sz val="10"/>
        <rFont val="Arial"/>
        <family val="2"/>
        <charset val="186"/>
      </rPr>
      <t>Izpilde mazāka par plānoto - neaizpildītās vakances (par aizvietošanu līdz 30% piemaksa), atalgojuma izmaksas uz 30.09. par 8 mēnešiem, jo decembrī izmaksa par novembri un decembri, elektrības un degvielas cenu kritums, dažu projektu realizācijas uzsākšana aizkavējusies objektīvu iemeslu dēļ -  vēlā Valsts budžeta un saistošo noteikumu pieņemšanas dēļ.</t>
    </r>
  </si>
  <si>
    <r>
      <rPr>
        <b/>
        <sz val="10"/>
        <rFont val="Arial"/>
        <family val="2"/>
        <charset val="186"/>
      </rPr>
      <t>1.1.</t>
    </r>
    <r>
      <rPr>
        <sz val="10"/>
        <rFont val="Arial"/>
        <family val="2"/>
        <charset val="186"/>
      </rPr>
      <t xml:space="preserve"> Ekonomija pamatā uz vakancēm.</t>
    </r>
  </si>
  <si>
    <r>
      <rPr>
        <b/>
        <sz val="10"/>
        <rFont val="Arial"/>
        <family val="2"/>
        <charset val="186"/>
      </rPr>
      <t xml:space="preserve">1.2. </t>
    </r>
    <r>
      <rPr>
        <sz val="10"/>
        <rFont val="Arial"/>
        <family val="2"/>
        <charset val="186"/>
      </rPr>
      <t>Augstas procentu likmes, 4. cet. plānojas ievērojami lielāki maksājumi.</t>
    </r>
  </si>
  <si>
    <r>
      <rPr>
        <b/>
        <sz val="10"/>
        <rFont val="Arial"/>
        <family val="2"/>
        <charset val="186"/>
      </rPr>
      <t>1.3.</t>
    </r>
    <r>
      <rPr>
        <sz val="10"/>
        <rFont val="Arial"/>
        <family val="2"/>
        <charset val="186"/>
      </rPr>
      <t xml:space="preserve"> Atbilstoši plānam, pieaugot IIN, pieaug iemaksas PFIF.</t>
    </r>
  </si>
  <si>
    <r>
      <rPr>
        <b/>
        <sz val="10"/>
        <rFont val="Arial"/>
        <family val="2"/>
        <charset val="186"/>
      </rPr>
      <t>2.</t>
    </r>
    <r>
      <rPr>
        <sz val="10"/>
        <rFont val="Arial"/>
        <family val="2"/>
        <charset val="186"/>
      </rPr>
      <t xml:space="preserve"> Izpilde zem 75%, dēļ atalgojuma, jo janvārī nav izmaksas, bet decembrī par 2 mēnešiem.</t>
    </r>
  </si>
  <si>
    <r>
      <rPr>
        <b/>
        <sz val="10"/>
        <rFont val="Arial"/>
        <family val="2"/>
        <charset val="186"/>
      </rPr>
      <t>3.</t>
    </r>
    <r>
      <rPr>
        <sz val="10"/>
        <rFont val="Arial"/>
        <family val="2"/>
        <charset val="186"/>
      </rPr>
      <t xml:space="preserve"> Brīva vakance. Kalendāri tiek izgatavoti gada beigās.</t>
    </r>
  </si>
  <si>
    <r>
      <rPr>
        <b/>
        <sz val="10"/>
        <rFont val="Arial"/>
        <family val="2"/>
        <charset val="186"/>
      </rPr>
      <t>4.</t>
    </r>
    <r>
      <rPr>
        <sz val="10"/>
        <rFont val="Arial"/>
        <family val="2"/>
        <charset val="186"/>
      </rPr>
      <t xml:space="preserve"> Realizē CKS</t>
    </r>
  </si>
  <si>
    <r>
      <rPr>
        <b/>
        <sz val="10"/>
        <rFont val="Arial"/>
        <family val="2"/>
        <charset val="186"/>
      </rPr>
      <t>5.</t>
    </r>
    <r>
      <rPr>
        <sz val="10"/>
        <rFont val="Arial"/>
        <family val="2"/>
        <charset val="186"/>
      </rPr>
      <t xml:space="preserve"> Pašvaldības DRN maksājums. Parasti tiek novirzīts kapitālieguldījumiem nevis uzturēšanas izdevumiem.</t>
    </r>
  </si>
  <si>
    <r>
      <rPr>
        <b/>
        <sz val="10"/>
        <rFont val="Arial"/>
        <family val="2"/>
        <charset val="186"/>
      </rPr>
      <t xml:space="preserve">6. </t>
    </r>
    <r>
      <rPr>
        <sz val="10"/>
        <rFont val="Arial"/>
        <family val="2"/>
        <charset val="186"/>
      </rPr>
      <t>Ietaupījums uz vēl nerealizētām aktivitātēm, elektrības un degielas cenu kritumu. Šajā pozīcijā CKS komunālā saimniecība - plāns EUR 3'779'449, faktiskā izpilde EUR 1'393'961. Ķiršu ielas projektam vēl nav veikts neviens maksājums. Plūdu projekta izpilde maksājumiem 22% izpilde.</t>
    </r>
  </si>
  <si>
    <r>
      <rPr>
        <b/>
        <sz val="10"/>
        <rFont val="Arial"/>
        <family val="2"/>
        <charset val="186"/>
      </rPr>
      <t>6.1.</t>
    </r>
    <r>
      <rPr>
        <sz val="10"/>
        <rFont val="Arial"/>
        <family val="2"/>
        <charset val="186"/>
      </rPr>
      <t xml:space="preserve"> Izdevumi neparedzētiem gadījumiem izpilde 0. Vēl nerealizētas lielākās budžeta pozīcijas: APN - EUR 350'000 jauna PII un Krastupes ielas projektēšanai, 4.cet. maksājumi par Ziemassvētku dekorācijām . Būvvalde - EUR 15'000 Arhitektu plenērs izglītības kvartālam Carnikavā . TPN - EUR 78'000 Ādažu novada teritorijas plānojuma transporta  plānam un ainavu plānam, maksājumi vēl nav veikti. </t>
    </r>
  </si>
  <si>
    <r>
      <rPr>
        <b/>
        <sz val="10"/>
        <rFont val="Arial"/>
        <family val="2"/>
        <charset val="186"/>
      </rPr>
      <t>6.2.</t>
    </r>
    <r>
      <rPr>
        <sz val="10"/>
        <rFont val="Arial"/>
        <family val="2"/>
        <charset val="186"/>
      </rPr>
      <t xml:space="preserve"> Ziņo CKS.  Šī pozīcija atspoguļojas gan ieņēmumos, gan izdevumos.</t>
    </r>
  </si>
  <si>
    <r>
      <rPr>
        <b/>
        <sz val="10"/>
        <rFont val="Arial"/>
        <family val="2"/>
        <charset val="186"/>
      </rPr>
      <t>6.3.</t>
    </r>
    <r>
      <rPr>
        <sz val="10"/>
        <rFont val="Arial"/>
        <family val="2"/>
        <charset val="186"/>
      </rPr>
      <t xml:space="preserve"> Ziņo CKS. Ietaupījums uz elektrības un degvielas cenu kritumu.</t>
    </r>
  </si>
  <si>
    <r>
      <rPr>
        <b/>
        <sz val="10"/>
        <rFont val="Arial"/>
        <family val="2"/>
        <charset val="186"/>
      </rPr>
      <t>6.4.</t>
    </r>
    <r>
      <rPr>
        <sz val="10"/>
        <rFont val="Arial"/>
        <family val="2"/>
        <charset val="186"/>
      </rPr>
      <t xml:space="preserve">  Atbilstoši projektu NP. Par projektu gaitu sīkāk ziņos izpilddirektors.</t>
    </r>
  </si>
  <si>
    <r>
      <rPr>
        <b/>
        <sz val="10"/>
        <rFont val="Arial"/>
        <family val="2"/>
        <charset val="186"/>
      </rPr>
      <t>7.</t>
    </r>
    <r>
      <rPr>
        <sz val="10"/>
        <rFont val="Arial"/>
        <family val="2"/>
        <charset val="186"/>
      </rPr>
      <t xml:space="preserve">  Atalgojuma izmaksas uz 30.09. par 8 mēnešiem, jo decembrī izmaksa par novembri un decembri.</t>
    </r>
  </si>
  <si>
    <r>
      <rPr>
        <b/>
        <sz val="10"/>
        <rFont val="Arial"/>
        <family val="2"/>
        <charset val="186"/>
      </rPr>
      <t>8.</t>
    </r>
    <r>
      <rPr>
        <sz val="10"/>
        <rFont val="Arial"/>
        <family val="2"/>
        <charset val="186"/>
      </rPr>
      <t xml:space="preserve"> Sociālā dienesta pabalstu sadaļā izpilde ~ 55%. Dienas centrā ekonomija uz neaizpildītām vakancēm gada griezumā. Dotācijas "Energoresursu atbalsts" 54% - atbilstoši valsts līdzfinansējumam pēc pašvaldības atskaitēm.</t>
    </r>
  </si>
  <si>
    <r>
      <rPr>
        <b/>
        <sz val="10"/>
        <rFont val="Arial"/>
        <family val="2"/>
        <charset val="186"/>
      </rPr>
      <t>9.</t>
    </r>
    <r>
      <rPr>
        <sz val="10"/>
        <rFont val="Arial"/>
        <family val="2"/>
        <charset val="186"/>
      </rPr>
      <t xml:space="preserve"> Izglītības iestādēs neizpilde pamatā uz algām, jo Janv. nav izmaksas, bet Dec. par 2 mēnešiem, kā arī energoresursu cenu samazināšanās dēļ un apkures sezonas maksājumi būs 4. ceturksnī. Ādažu vidusskolas projektam vēl nav veikts neviens maksājums. Stadiona rekonstrukcijai apmaksa 52% apmērā.</t>
    </r>
  </si>
  <si>
    <r>
      <rPr>
        <b/>
        <sz val="10"/>
        <rFont val="Arial"/>
        <family val="2"/>
        <charset val="186"/>
      </rPr>
      <t>9.8.</t>
    </r>
    <r>
      <rPr>
        <sz val="10"/>
        <rFont val="Arial"/>
        <family val="2"/>
        <charset val="186"/>
      </rPr>
      <t xml:space="preserve"> Ādažu vidusskola 58% - projekts Ādažu vidusskolas ēkas B korpusa un savienojuma daļas starp korpusiem (C un B) fasādes atjaunošana EUR 433 500 - nav veikts neviens maksājums, aizņēmuma līgums parakstīts 16.10.2023.</t>
    </r>
  </si>
  <si>
    <r>
      <rPr>
        <b/>
        <sz val="10"/>
        <rFont val="Arial"/>
        <family val="2"/>
        <charset val="186"/>
      </rPr>
      <t>9.12.</t>
    </r>
    <r>
      <rPr>
        <sz val="10"/>
        <rFont val="Arial"/>
        <family val="2"/>
        <charset val="186"/>
      </rPr>
      <t xml:space="preserve"> projekti - Carnikavas stadiona rekonstrukcija - uz 30.09. izpilde bija 52%. Sīkāk ziņos izpilddirektors.</t>
    </r>
  </si>
  <si>
    <r>
      <rPr>
        <b/>
        <sz val="10"/>
        <rFont val="Arial"/>
        <family val="2"/>
        <charset val="186"/>
      </rPr>
      <t>10.</t>
    </r>
    <r>
      <rPr>
        <sz val="10"/>
        <rFont val="Arial"/>
        <family val="2"/>
        <charset val="186"/>
      </rPr>
      <t xml:space="preserve"> Atbilstoši plānotajam.</t>
    </r>
  </si>
  <si>
    <t xml:space="preserve"> </t>
  </si>
  <si>
    <t>Ādažu novada pašvaldības iestāžu un CKS konsolidētie komunālie izdevumi</t>
  </si>
  <si>
    <t xml:space="preserve">(neskaitot iedzīvotājiem sniegtos komunālos pakalpojumus) </t>
  </si>
  <si>
    <t>KOMUNĀLIE MAKSĀJUMI, DEGVIELA</t>
  </si>
  <si>
    <t>Rezerve/ iztrūkums EUR</t>
  </si>
  <si>
    <t>Atlikums 4.ceturksnim</t>
  </si>
  <si>
    <t>Plānots 4.ceturksnim</t>
  </si>
  <si>
    <t>Plānots 4.ceturksnim, %</t>
  </si>
  <si>
    <t>Apkure (2221; 2321)</t>
  </si>
  <si>
    <t>Ūdens (2222)</t>
  </si>
  <si>
    <t>Elektrība (2223)</t>
  </si>
  <si>
    <t>Degviela (2322)</t>
  </si>
  <si>
    <t>Ādažu pašvaldība</t>
  </si>
  <si>
    <t xml:space="preserve">Carnikavas komunālserviss </t>
  </si>
  <si>
    <t>Nosaukums, EKK</t>
  </si>
  <si>
    <t>Apkure (2221;2321)</t>
  </si>
  <si>
    <t>Ūdens, kanalizācija (2222)</t>
  </si>
  <si>
    <t>Ieņēmumi</t>
  </si>
  <si>
    <t>Naudas līdzekļu atlikums gada sākumā</t>
  </si>
  <si>
    <t>Valsts Kases kredīti</t>
  </si>
  <si>
    <t>Izdevumi</t>
  </si>
  <si>
    <t>Kredītu pamatsummas atmaksa</t>
  </si>
  <si>
    <t>AIZŅĒMUMI</t>
  </si>
  <si>
    <t>AIZŅĒMUMI kopā</t>
  </si>
  <si>
    <t>1. ”Mobilitātes punkta infrastruktūras izveidošana Rīgas metropoles areālā – “Carnikava””</t>
  </si>
  <si>
    <t>2. Maģistrālā  veloceļa izbūve Rīga-Carnikava</t>
  </si>
  <si>
    <t>3. "Auto stāvlaukuma Lilastē paplašināšana, atpūtas vietu, labiekārtojuma, labierīcību, kempinga iespēju projektēšana un izbūve" ©</t>
  </si>
  <si>
    <t>4. SAM 5.1.1. Pretplūdu pasākumi Ādažu centra polderī, Ādažu novadā</t>
  </si>
  <si>
    <t>5. Apgaismojuma izbūve uz Salas aizsargdamja D-2 posmā, Carnikavas pagastā</t>
  </si>
  <si>
    <t>6. Carnikavas stadiona rekonstrukcija</t>
  </si>
  <si>
    <t>7. Ādažu vidusskolas ēkas B korpusa un savienojuma daļas starp korpusiem (C un B) fasādes atjaunošana</t>
  </si>
  <si>
    <t>8. Kalngales NAI pārbūve</t>
  </si>
  <si>
    <t>9. EKII projekts</t>
  </si>
  <si>
    <t>10. Katlu mājas pārbūve Carnikavā, Tulpju iela 5</t>
  </si>
  <si>
    <t>11. Ķiršu ielas III kārta no Saules ielas līdz Attekas ielai 0.17km</t>
  </si>
  <si>
    <t>12. Draudzības iela posmā no Saules ielai līdz Podnieku ielai ar ietvi 0.35km</t>
  </si>
  <si>
    <t>13. Liepu aleja</t>
  </si>
  <si>
    <t>Atlikums uz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</si>
</sst>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\-#,##0\ "/>
    <numFmt numFmtId="167" formatCode="#,##0.000"/>
  </numFmts>
  <fonts count="11" x14ac:knownFonts="1">
    <font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u/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u/>
      <sz val="10"/>
      <name val="Arial"/>
      <family val="2"/>
      <charset val="186"/>
    </font>
    <font>
      <u/>
      <sz val="10"/>
      <name val="Times New Roman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wrapText="1"/>
    </xf>
    <xf numFmtId="0" fontId="2" fillId="4" borderId="0" xfId="0" applyFont="1" applyFill="1"/>
    <xf numFmtId="0" fontId="3" fillId="4" borderId="0" xfId="0" applyFont="1" applyFill="1"/>
    <xf numFmtId="3" fontId="3" fillId="4" borderId="0" xfId="0" applyNumberFormat="1" applyFont="1" applyFill="1"/>
    <xf numFmtId="9" fontId="3" fillId="4" borderId="0" xfId="2" applyFont="1" applyFill="1"/>
    <xf numFmtId="3" fontId="2" fillId="4" borderId="0" xfId="0" applyNumberFormat="1" applyFont="1" applyFill="1"/>
    <xf numFmtId="9" fontId="2" fillId="4" borderId="0" xfId="2" applyFont="1" applyFill="1"/>
    <xf numFmtId="0" fontId="2" fillId="5" borderId="0" xfId="0" applyFont="1" applyFill="1" applyAlignment="1">
      <alignment horizontal="left" indent="2"/>
    </xf>
    <xf numFmtId="3" fontId="2" fillId="5" borderId="0" xfId="0" applyNumberFormat="1" applyFont="1" applyFill="1"/>
    <xf numFmtId="9" fontId="2" fillId="5" borderId="0" xfId="2" applyFont="1" applyFill="1"/>
    <xf numFmtId="0" fontId="4" fillId="4" borderId="0" xfId="0" applyFont="1" applyFill="1"/>
    <xf numFmtId="0" fontId="4" fillId="5" borderId="0" xfId="0" applyFont="1" applyFill="1" applyAlignment="1">
      <alignment horizontal="left" indent="2"/>
    </xf>
    <xf numFmtId="0" fontId="2" fillId="4" borderId="0" xfId="0" applyFont="1" applyFill="1" applyAlignment="1">
      <alignment horizontal="left" indent="1"/>
    </xf>
    <xf numFmtId="0" fontId="5" fillId="4" borderId="0" xfId="0" applyFont="1" applyFill="1"/>
    <xf numFmtId="0" fontId="6" fillId="5" borderId="0" xfId="0" applyFont="1" applyFill="1"/>
    <xf numFmtId="0" fontId="2" fillId="5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left" wrapText="1" indent="2"/>
    </xf>
    <xf numFmtId="3" fontId="4" fillId="5" borderId="0" xfId="0" applyNumberFormat="1" applyFont="1" applyFill="1"/>
    <xf numFmtId="9" fontId="4" fillId="5" borderId="0" xfId="2" applyFont="1" applyFill="1"/>
    <xf numFmtId="3" fontId="2" fillId="5" borderId="0" xfId="0" applyNumberFormat="1" applyFont="1" applyFill="1" applyAlignment="1">
      <alignment horizontal="left" indent="2"/>
    </xf>
    <xf numFmtId="9" fontId="2" fillId="5" borderId="0" xfId="2" applyFont="1" applyFill="1" applyAlignment="1">
      <alignment horizontal="left" indent="2"/>
    </xf>
    <xf numFmtId="164" fontId="2" fillId="4" borderId="0" xfId="1" applyNumberFormat="1" applyFont="1" applyFill="1"/>
    <xf numFmtId="3" fontId="3" fillId="4" borderId="0" xfId="0" applyNumberFormat="1" applyFont="1" applyFill="1" applyAlignment="1">
      <alignment wrapText="1"/>
    </xf>
    <xf numFmtId="165" fontId="2" fillId="4" borderId="0" xfId="2" applyNumberFormat="1" applyFont="1" applyFill="1"/>
    <xf numFmtId="9" fontId="2" fillId="4" borderId="0" xfId="2" applyFont="1" applyFill="1" applyBorder="1"/>
    <xf numFmtId="0" fontId="5" fillId="5" borderId="0" xfId="0" applyFont="1" applyFill="1"/>
    <xf numFmtId="3" fontId="5" fillId="5" borderId="0" xfId="0" applyNumberFormat="1" applyFont="1" applyFill="1"/>
    <xf numFmtId="0" fontId="4" fillId="5" borderId="0" xfId="0" applyFont="1" applyFill="1" applyAlignment="1">
      <alignment vertical="top" wrapText="1"/>
    </xf>
    <xf numFmtId="0" fontId="5" fillId="5" borderId="0" xfId="0" applyFont="1" applyFill="1" applyAlignment="1">
      <alignment horizontal="left" indent="2"/>
    </xf>
    <xf numFmtId="3" fontId="5" fillId="5" borderId="0" xfId="0" applyNumberFormat="1" applyFont="1" applyFill="1" applyAlignment="1">
      <alignment horizontal="left" indent="2"/>
    </xf>
    <xf numFmtId="0" fontId="7" fillId="6" borderId="0" xfId="0" applyFont="1" applyFill="1"/>
    <xf numFmtId="0" fontId="4" fillId="6" borderId="0" xfId="0" applyFont="1" applyFill="1"/>
    <xf numFmtId="0" fontId="7" fillId="4" borderId="2" xfId="0" applyFont="1" applyFill="1" applyBorder="1"/>
    <xf numFmtId="0" fontId="7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166" fontId="4" fillId="4" borderId="0" xfId="1" applyNumberFormat="1" applyFont="1" applyFill="1"/>
    <xf numFmtId="9" fontId="4" fillId="4" borderId="0" xfId="2" applyFont="1" applyFill="1"/>
    <xf numFmtId="166" fontId="5" fillId="7" borderId="0" xfId="1" applyNumberFormat="1" applyFont="1" applyFill="1"/>
    <xf numFmtId="9" fontId="2" fillId="4" borderId="0" xfId="2" applyFont="1" applyFill="1" applyAlignment="1">
      <alignment horizontal="center"/>
    </xf>
    <xf numFmtId="164" fontId="2" fillId="4" borderId="0" xfId="0" applyNumberFormat="1" applyFont="1" applyFill="1"/>
    <xf numFmtId="166" fontId="5" fillId="4" borderId="0" xfId="1" applyNumberFormat="1" applyFont="1" applyFill="1"/>
    <xf numFmtId="0" fontId="4" fillId="4" borderId="2" xfId="0" applyFont="1" applyFill="1" applyBorder="1"/>
    <xf numFmtId="166" fontId="4" fillId="4" borderId="2" xfId="1" applyNumberFormat="1" applyFont="1" applyFill="1" applyBorder="1"/>
    <xf numFmtId="9" fontId="4" fillId="4" borderId="2" xfId="2" applyFont="1" applyFill="1" applyBorder="1"/>
    <xf numFmtId="166" fontId="5" fillId="4" borderId="2" xfId="1" applyNumberFormat="1" applyFont="1" applyFill="1" applyBorder="1"/>
    <xf numFmtId="166" fontId="7" fillId="4" borderId="0" xfId="0" applyNumberFormat="1" applyFont="1" applyFill="1"/>
    <xf numFmtId="166" fontId="8" fillId="4" borderId="0" xfId="0" applyNumberFormat="1" applyFont="1" applyFill="1"/>
    <xf numFmtId="166" fontId="7" fillId="4" borderId="3" xfId="0" applyNumberFormat="1" applyFont="1" applyFill="1" applyBorder="1"/>
    <xf numFmtId="0" fontId="9" fillId="5" borderId="0" xfId="0" applyFont="1" applyFill="1"/>
    <xf numFmtId="166" fontId="5" fillId="0" borderId="0" xfId="1" applyNumberFormat="1" applyFont="1" applyFill="1"/>
    <xf numFmtId="10" fontId="2" fillId="4" borderId="0" xfId="2" applyNumberFormat="1" applyFont="1" applyFill="1"/>
    <xf numFmtId="0" fontId="7" fillId="4" borderId="2" xfId="0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0" fontId="8" fillId="4" borderId="0" xfId="0" applyFont="1" applyFill="1" applyAlignment="1">
      <alignment horizontal="center" wrapText="1"/>
    </xf>
    <xf numFmtId="166" fontId="7" fillId="4" borderId="0" xfId="1" applyNumberFormat="1" applyFont="1" applyFill="1"/>
    <xf numFmtId="166" fontId="8" fillId="4" borderId="0" xfId="1" applyNumberFormat="1" applyFont="1" applyFill="1"/>
    <xf numFmtId="9" fontId="7" fillId="4" borderId="0" xfId="2" applyFont="1" applyFill="1"/>
    <xf numFmtId="164" fontId="7" fillId="4" borderId="0" xfId="0" applyNumberFormat="1" applyFont="1" applyFill="1"/>
    <xf numFmtId="0" fontId="10" fillId="5" borderId="0" xfId="0" applyFont="1" applyFill="1"/>
    <xf numFmtId="166" fontId="2" fillId="4" borderId="0" xfId="0" applyNumberFormat="1" applyFont="1" applyFill="1"/>
    <xf numFmtId="0" fontId="2" fillId="4" borderId="2" xfId="0" applyFont="1" applyFill="1" applyBorder="1"/>
    <xf numFmtId="0" fontId="3" fillId="4" borderId="2" xfId="0" applyFont="1" applyFill="1" applyBorder="1" applyAlignment="1">
      <alignment wrapText="1"/>
    </xf>
    <xf numFmtId="3" fontId="4" fillId="4" borderId="0" xfId="0" applyNumberFormat="1" applyFont="1" applyFill="1"/>
    <xf numFmtId="3" fontId="4" fillId="4" borderId="2" xfId="0" applyNumberFormat="1" applyFont="1" applyFill="1" applyBorder="1"/>
    <xf numFmtId="3" fontId="7" fillId="4" borderId="0" xfId="0" applyNumberFormat="1" applyFont="1" applyFill="1"/>
    <xf numFmtId="167" fontId="5" fillId="4" borderId="0" xfId="0" applyNumberFormat="1" applyFont="1" applyFill="1"/>
    <xf numFmtId="165" fontId="3" fillId="4" borderId="0" xfId="2" applyNumberFormat="1" applyFont="1" applyFill="1"/>
    <xf numFmtId="0" fontId="7" fillId="4" borderId="0" xfId="0" applyFont="1" applyFill="1"/>
    <xf numFmtId="0" fontId="4" fillId="4" borderId="0" xfId="0" applyFont="1" applyFill="1" applyAlignment="1">
      <alignment horizontal="left" inden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3251663631605779"/>
          <c:y val="0.1721415648019772"/>
          <c:w val="0.63943464094030245"/>
          <c:h val="0.79066176459061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Grafiki_budžeta_izpilde!$D$5</c:f>
              <c:strCache>
                <c:ptCount val="1"/>
                <c:pt idx="0">
                  <c:v>Ieņēmumu izpilde, %, 2023.g. 1. - 3. ceturksnis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4D773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C7-446A-A2B6-F8F9BC8753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Grafiki_budžeta_izpilde!$A$6:$A$23</c:f>
              <c:strCache>
                <c:ptCount val="9"/>
                <c:pt idx="0">
                  <c:v>IEŅĒMUMI kopā</c:v>
                </c:pt>
                <c:pt idx="1">
                  <c:v>1. Nodokļu ieņēmumi</c:v>
                </c:pt>
                <c:pt idx="2">
                  <c:v>2. Valsts (pašvaldību) un kancelejas nodevas</c:v>
                </c:pt>
                <c:pt idx="3">
                  <c:v>3. Naudas sodi un sankcijas</c:v>
                </c:pt>
                <c:pt idx="4">
                  <c:v>4. Pārējie nenodokļu ieņēmumi</c:v>
                </c:pt>
                <c:pt idx="5">
                  <c:v>5. Ieņēmumi no pašvaldības īpašuma pārdošanas</c:v>
                </c:pt>
                <c:pt idx="6">
                  <c:v>6. Valsts budžeta transferti un projektu finansējums</c:v>
                </c:pt>
                <c:pt idx="7">
                  <c:v>7. Pašvaldību budžeta transferti</c:v>
                </c:pt>
                <c:pt idx="8">
                  <c:v>8. Budžeta iestāžu ieņēmumi</c:v>
                </c:pt>
              </c:strCache>
            </c:strRef>
          </c:cat>
          <c:val>
            <c:numRef>
              <c:f>Grafiki_budžeta_izpilde!$D$6:$D$23</c:f>
              <c:numCache>
                <c:formatCode>0%</c:formatCode>
                <c:ptCount val="9"/>
                <c:pt idx="0">
                  <c:v>0.73806581068134169</c:v>
                </c:pt>
                <c:pt idx="1">
                  <c:v>0.79148180620060959</c:v>
                </c:pt>
                <c:pt idx="2">
                  <c:v>0.86704999999999999</c:v>
                </c:pt>
                <c:pt idx="3">
                  <c:v>0.89473846153846159</c:v>
                </c:pt>
                <c:pt idx="4">
                  <c:v>1.0350788636376527</c:v>
                </c:pt>
                <c:pt idx="5">
                  <c:v>0.53683249741849826</c:v>
                </c:pt>
                <c:pt idx="6">
                  <c:v>0.69510211939885014</c:v>
                </c:pt>
                <c:pt idx="7">
                  <c:v>0.79380501694915262</c:v>
                </c:pt>
                <c:pt idx="8">
                  <c:v>0.41736275550231905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7-446A-A2B6-F8F9BC8753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7"/>
        <c:axId val="164840928"/>
        <c:axId val="164829888"/>
      </c:barChart>
      <c:catAx>
        <c:axId val="164840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4829888"/>
        <c:crosses val="autoZero"/>
        <c:auto val="1"/>
        <c:lblAlgn val="ctr"/>
        <c:lblOffset val="100"/>
        <c:noMultiLvlLbl val="0"/>
      </c:catAx>
      <c:valAx>
        <c:axId val="164829888"/>
        <c:scaling>
          <c:orientation val="minMax"/>
          <c:max val="1.150000000000000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4840928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3251663631605779"/>
          <c:y val="0.13883188328223783"/>
          <c:w val="0.63943464094030245"/>
          <c:h val="0.823971613121938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Grafiki_budžeta_izpilde!$D$54</c:f>
              <c:strCache>
                <c:ptCount val="1"/>
                <c:pt idx="0">
                  <c:v>Izdevumu izpilde, %, 2023.g. 1. - 3. ceturksnis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CD-4465-AAEB-383F947D5A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Grafiki_budžeta_izpilde!$A$55:$A$84</c:f>
              <c:strCache>
                <c:ptCount val="11"/>
                <c:pt idx="0">
                  <c:v>IZDEVUMI kopā</c:v>
                </c:pt>
                <c:pt idx="1">
                  <c:v>1. Vispārējie valdības dienesti</c:v>
                </c:pt>
                <c:pt idx="2">
                  <c:v>2. Sabiedriskā kārtība un drošība (bāze)</c:v>
                </c:pt>
                <c:pt idx="3">
                  <c:v>3. Sabiedriskās attiecības, laikraksts</c:v>
                </c:pt>
                <c:pt idx="4">
                  <c:v>4. Autoceļu fonds</c:v>
                </c:pt>
                <c:pt idx="5">
                  <c:v>5. Vides aizsardzība (DRN izlietojums)</c:v>
                </c:pt>
                <c:pt idx="6">
                  <c:v>6. Pašv. teritoriju un mājokļu apsaimniekošana</c:v>
                </c:pt>
                <c:pt idx="7">
                  <c:v>7. Atpūta, kultūra un reliģija</c:v>
                </c:pt>
                <c:pt idx="8">
                  <c:v>8. Sociālā aizsardzība</c:v>
                </c:pt>
                <c:pt idx="9">
                  <c:v>9. Izglītība</c:v>
                </c:pt>
                <c:pt idx="10">
                  <c:v>10. Kredītu pamatsummas atmaksa</c:v>
                </c:pt>
              </c:strCache>
            </c:strRef>
          </c:cat>
          <c:val>
            <c:numRef>
              <c:f>Grafiki_budžeta_izpilde!$D$55:$D$84</c:f>
              <c:numCache>
                <c:formatCode>0%</c:formatCode>
                <c:ptCount val="11"/>
                <c:pt idx="0">
                  <c:v>0.58835415516022227</c:v>
                </c:pt>
                <c:pt idx="1">
                  <c:v>0.69269188321793662</c:v>
                </c:pt>
                <c:pt idx="2">
                  <c:v>0.6758681678380547</c:v>
                </c:pt>
                <c:pt idx="3">
                  <c:v>0.58517043402033564</c:v>
                </c:pt>
                <c:pt idx="4">
                  <c:v>0.6241795729718258</c:v>
                </c:pt>
                <c:pt idx="5">
                  <c:v>3.7992015446035032E-2</c:v>
                </c:pt>
                <c:pt idx="6">
                  <c:v>0.44957985521878724</c:v>
                </c:pt>
                <c:pt idx="7">
                  <c:v>0.6224933535374404</c:v>
                </c:pt>
                <c:pt idx="8">
                  <c:v>0.57274982134482821</c:v>
                </c:pt>
                <c:pt idx="9">
                  <c:v>0.62211512060955676</c:v>
                </c:pt>
                <c:pt idx="10">
                  <c:v>0.7165463131855776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D-4465-AAEB-383F947D5A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7"/>
        <c:axId val="164840928"/>
        <c:axId val="164829888"/>
      </c:barChart>
      <c:catAx>
        <c:axId val="164840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4829888"/>
        <c:crosses val="autoZero"/>
        <c:auto val="1"/>
        <c:lblAlgn val="ctr"/>
        <c:lblOffset val="100"/>
        <c:noMultiLvlLbl val="0"/>
      </c:catAx>
      <c:valAx>
        <c:axId val="164829888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4840928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60004</xdr:colOff>
      <xdr:row>3</xdr:row>
      <xdr:rowOff>137158</xdr:rowOff>
    </xdr:from>
    <xdr:to>
      <xdr:col>18</xdr:col>
      <xdr:colOff>66674</xdr:colOff>
      <xdr:row>28</xdr:row>
      <xdr:rowOff>49529</xdr:rowOff>
    </xdr:to>
    <xdr:graphicFrame macro="">
      <xdr:nvGraphicFramePr>
        <xdr:cNvPr id="2" name="Diagramma 9">
          <a:extLst>
            <a:ext uri="{FF2B5EF4-FFF2-40B4-BE49-F238E27FC236}">
              <a16:creationId xmlns:a16="http://schemas.microsoft.com/office/drawing/2014/main" id="{F7B178E6-2708-4100-A698-E2BE8ED31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447675</xdr:colOff>
      <xdr:row>4</xdr:row>
      <xdr:rowOff>66675</xdr:rowOff>
    </xdr:from>
    <xdr:to>
      <xdr:col>14</xdr:col>
      <xdr:colOff>481965</xdr:colOff>
      <xdr:row>4</xdr:row>
      <xdr:rowOff>314325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698433-ACA3-4ADA-B9D1-514509DF5506}"/>
            </a:ext>
          </a:extLst>
        </xdr:cNvPr>
        <xdr:cNvSpPr txBox="1"/>
      </xdr:nvSpPr>
      <xdr:spPr>
        <a:xfrm>
          <a:off x="14714220" y="723900"/>
          <a:ext cx="742950" cy="2438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lv-LV" sz="1100"/>
            <a:t>75%</a:t>
          </a:r>
        </a:p>
        <a:p>
          <a:pPr algn="ctr"/>
          <a:endParaRPr lang="lv-LV" sz="1100"/>
        </a:p>
      </xdr:txBody>
    </xdr:sp>
    <xdr:clientData/>
  </xdr:twoCellAnchor>
  <xdr:twoCellAnchor>
    <xdr:from>
      <xdr:col>4</xdr:col>
      <xdr:colOff>97154</xdr:colOff>
      <xdr:row>51</xdr:row>
      <xdr:rowOff>127000</xdr:rowOff>
    </xdr:from>
    <xdr:to>
      <xdr:col>17</xdr:col>
      <xdr:colOff>670560</xdr:colOff>
      <xdr:row>89</xdr:row>
      <xdr:rowOff>102868</xdr:rowOff>
    </xdr:to>
    <xdr:graphicFrame macro="">
      <xdr:nvGraphicFramePr>
        <xdr:cNvPr id="4" name="Diagramma 2">
          <a:extLst>
            <a:ext uri="{FF2B5EF4-FFF2-40B4-BE49-F238E27FC236}">
              <a16:creationId xmlns:a16="http://schemas.microsoft.com/office/drawing/2014/main" id="{2C656AA8-8BC2-46AD-9A70-28416E141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0.74335</cdr:x>
      <cdr:y>0.17663</cdr:y>
    </cdr:from>
    <cdr:to>
      <cdr:x>0.74335</cdr:x>
      <cdr:y>0.96555</cdr:y>
    </cdr:to>
    <cdr:cxnSp macro="">
      <cdr:nvCxnSpPr>
        <cdr:cNvPr id="3" name="Taisns savienotājs 2">
          <a:extLst xmlns:a="http://schemas.openxmlformats.org/drawingml/2006/main">
            <a:ext uri="{FF2B5EF4-FFF2-40B4-BE49-F238E27FC236}">
              <a16:creationId xmlns:a16="http://schemas.microsoft.com/office/drawing/2014/main" id="{C1328137-0B74-BC0D-66FF-A2ECAD9C8885}"/>
            </a:ext>
          </a:extLst>
        </cdr:cNvPr>
        <cdr:cNvCxnSpPr/>
      </cdr:nvCxnSpPr>
      <cdr:spPr>
        <a:xfrm xmlns:a="http://schemas.openxmlformats.org/drawingml/2006/main">
          <a:off x="7077699" y="538335"/>
          <a:ext cx="0" cy="240446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2">
              <a:alpha val="56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0.8057</cdr:x>
      <cdr:y>0.13013</cdr:y>
    </cdr:from>
    <cdr:to>
      <cdr:x>0.8057</cdr:x>
      <cdr:y>0.9618</cdr:y>
    </cdr:to>
    <cdr:cxnSp macro="">
      <cdr:nvCxnSpPr>
        <cdr:cNvPr id="3" name="Taisns savienotājs 2">
          <a:extLst xmlns:a="http://schemas.openxmlformats.org/drawingml/2006/main">
            <a:ext uri="{FF2B5EF4-FFF2-40B4-BE49-F238E27FC236}">
              <a16:creationId xmlns:a16="http://schemas.microsoft.com/office/drawing/2014/main" id="{C1328137-0B74-BC0D-66FF-A2ECAD9C8885}"/>
            </a:ext>
          </a:extLst>
        </cdr:cNvPr>
        <cdr:cNvCxnSpPr/>
      </cdr:nvCxnSpPr>
      <cdr:spPr>
        <a:xfrm xmlns:a="http://schemas.openxmlformats.org/drawingml/2006/main">
          <a:off x="6881121" y="884583"/>
          <a:ext cx="0" cy="565324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2">
              <a:alpha val="56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0.74384</cdr:x>
      <cdr:y>0.03096</cdr:y>
    </cdr:from>
    <cdr:to>
      <cdr:x>0.8163</cdr:x>
      <cdr:y>0.0988</cdr:y>
    </cdr:to>
    <cdr:sp macro="" textlink="">
      <cdr:nvSpPr>
        <cdr:cNvPr id="2" name="TextBox 10">
          <a:extLst xmlns:a="http://schemas.openxmlformats.org/drawingml/2006/main">
            <a:ext uri="{FF2B5EF4-FFF2-40B4-BE49-F238E27FC236}">
              <a16:creationId xmlns:a16="http://schemas.microsoft.com/office/drawing/2014/main" id="{BC28C77A-08BF-E957-991B-C0CDEA634669}"/>
            </a:ext>
          </a:extLst>
        </cdr:cNvPr>
        <cdr:cNvSpPr txBox="1"/>
      </cdr:nvSpPr>
      <cdr:spPr>
        <a:xfrm xmlns:a="http://schemas.openxmlformats.org/drawingml/2006/main">
          <a:off x="6023004" y="119787"/>
          <a:ext cx="586723" cy="26247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lv-LV" sz="1100"/>
            <a:t>75%</a:t>
          </a:r>
        </a:p>
        <a:p xmlns:a="http://schemas.openxmlformats.org/drawingml/2006/main">
          <a:pPr algn="ctr"/>
          <a:endParaRPr lang="lv-LV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armite\Desktop\2010\2014\22.12.2014\Budzeta_projekts%202014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NIS\formas\dok_registrs201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mite.Muze\Nextcloud\Finansu%20nodala%20kopmape\10_2023\1_Budzets_2023_actual_10_2023.xlsx" TargetMode="External"/><Relationship Id="rId1" Type="http://schemas.openxmlformats.org/officeDocument/2006/relationships/externalLinkPath" Target="/Users/Sarmite.Muze/Nextcloud/Finansu%20nodala%20kopmape/10_2023/1_Budzets_2023_actual_10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>
        <row r="36">
          <cell r="C36">
            <v>5078304.9348664423</v>
          </cell>
        </row>
      </sheetData>
      <sheetData sheetId="8">
        <row r="14">
          <cell r="Q14">
            <v>430025</v>
          </cell>
        </row>
      </sheetData>
      <sheetData sheetId="9"/>
      <sheetData sheetId="10">
        <row r="2130">
          <cell r="I2130">
            <v>90500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zvērināta advokāte 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ibai"/>
      <sheetName val="Jautajumi"/>
      <sheetName val="Budžeta faila apraksts"/>
      <sheetName val="check"/>
      <sheetName val="Grafiki_2023"/>
      <sheetName val="Skaidrojumi"/>
      <sheetName val="Tames"/>
      <sheetName val="PIVOT_2023"/>
      <sheetName val="Investīcijas_2023"/>
      <sheetName val="Pivot_invest_2023"/>
      <sheetName val="PFIF prognoze"/>
      <sheetName val="2022-2027"/>
      <sheetName val="2023.gada budzeta plans_apvieno"/>
      <sheetName val="Grafiki_budžeta_izpilde"/>
      <sheetName val="Grafiki"/>
      <sheetName val="INPUT"/>
      <sheetName val="Filtri"/>
      <sheetName val="31122022_final"/>
      <sheetName val="Pivot_Saraksts"/>
      <sheetName val="0841"/>
      <sheetName val="0841.1_Gaujas svetki"/>
      <sheetName val="0841.4_Dziesmu svētki"/>
      <sheetName val="0812_Sport"/>
      <sheetName val="0812 _Trenažieri"/>
      <sheetName val="0630_dekori"/>
      <sheetName val="Priekšlikumi ārtelpas projekt"/>
      <sheetName val="EKK"/>
      <sheetName val="Ieņēmumi"/>
      <sheetName val="KA_31122022"/>
      <sheetName val="Algas_2023"/>
      <sheetName val="4.piel_Saistibas"/>
      <sheetName val="4.piel_Saistibas (%likmes)"/>
      <sheetName val="Saistibas_VK_prognoze"/>
      <sheetName val="5.piel.EKK"/>
      <sheetName val="Deputāti"/>
      <sheetName val="Velesanu_komis_loc"/>
      <sheetName val="Adm_komisija"/>
      <sheetName val="Iepirk_komisija"/>
      <sheetName val="Komisijas"/>
      <sheetName val="1_Budzets_2023_actual_10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8">
          <cell r="Z108">
            <v>46901505</v>
          </cell>
          <cell r="AC108">
            <v>34616397.329999998</v>
          </cell>
        </row>
        <row r="280">
          <cell r="Z280">
            <v>76290.3</v>
          </cell>
          <cell r="AC280">
            <v>9232557.4400000013</v>
          </cell>
        </row>
      </sheetData>
      <sheetData sheetId="13">
        <row r="5">
          <cell r="D5" t="str">
            <v>Ieņēmumu izpilde, %, 2023.g. 1. - 3. ceturksnis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F2344-0D27-4738-8E6E-6FD69F75A012}">
  <sheetPr>
    <tabColor rgb="FFC4EB35"/>
    <pageSetUpPr fitToPage="1"/>
  </sheetPr>
  <dimension ref="A1:R177"/>
  <sheetViews>
    <sheetView tabSelected="1" zoomScale="90" zoomScaleNormal="90" workbookViewId="0">
      <selection activeCell="A120" sqref="A120:XFD127"/>
    </sheetView>
  </sheetViews>
  <sheetFormatPr defaultColWidth="9" defaultRowHeight="12.75" outlineLevelRow="2" x14ac:dyDescent="0.2"/>
  <cols>
    <col min="1" max="1" width="56.42578125" style="6" customWidth="1"/>
    <col min="2" max="3" width="14.42578125" style="6" customWidth="1"/>
    <col min="4" max="4" width="14.85546875" style="6" customWidth="1"/>
    <col min="5" max="5" width="16.140625" style="6" customWidth="1"/>
    <col min="6" max="6" width="15.85546875" style="6" bestFit="1" customWidth="1"/>
    <col min="7" max="7" width="15.28515625" style="6" customWidth="1"/>
    <col min="8" max="8" width="17.140625" style="6" bestFit="1" customWidth="1"/>
    <col min="9" max="9" width="13.28515625" style="6" customWidth="1"/>
    <col min="10" max="13" width="9" style="6"/>
    <col min="14" max="14" width="10.5703125" style="6" customWidth="1"/>
    <col min="15" max="15" width="10.7109375" style="6" customWidth="1"/>
    <col min="16" max="17" width="9" style="6"/>
    <col min="18" max="18" width="12" style="6" customWidth="1"/>
    <col min="19" max="19" width="54.5703125" style="6" customWidth="1"/>
    <col min="20" max="16384" width="9" style="6"/>
  </cols>
  <sheetData>
    <row r="1" spans="1:4" s="1" customFormat="1" x14ac:dyDescent="0.2"/>
    <row r="2" spans="1:4" s="1" customFormat="1" ht="13.5" thickBot="1" x14ac:dyDescent="0.25">
      <c r="B2" s="2" t="s">
        <v>0</v>
      </c>
      <c r="C2" s="3" t="s">
        <v>1</v>
      </c>
      <c r="D2" s="3"/>
    </row>
    <row r="3" spans="1:4" s="1" customFormat="1" x14ac:dyDescent="0.2"/>
    <row r="5" spans="1:4" ht="57.6" customHeight="1" x14ac:dyDescent="0.2">
      <c r="A5" s="4" t="s">
        <v>2</v>
      </c>
      <c r="B5" s="5" t="s">
        <v>3</v>
      </c>
      <c r="C5" s="5" t="str">
        <f>"Izpilde"&amp;" "&amp;$C$2</f>
        <v>Izpilde 2023.g. 1. - 3. ceturksnis</v>
      </c>
      <c r="D5" s="5" t="str">
        <f>"Ieņēmumu izpilde, %,"&amp;" "&amp;$C$2</f>
        <v>Ieņēmumu izpilde, %, 2023.g. 1. - 3. ceturksnis</v>
      </c>
    </row>
    <row r="6" spans="1:4" x14ac:dyDescent="0.2">
      <c r="A6" s="7" t="s">
        <v>4</v>
      </c>
      <c r="B6" s="8">
        <f>SUM(B7,B11:B15,B18:B19)</f>
        <v>46901505</v>
      </c>
      <c r="C6" s="8">
        <f>SUM(C7,C11:C15,C18:C19)</f>
        <v>34616397.310000002</v>
      </c>
      <c r="D6" s="9">
        <f t="shared" ref="D6:D19" si="0">C6/B6</f>
        <v>0.73806581068134169</v>
      </c>
    </row>
    <row r="7" spans="1:4" x14ac:dyDescent="0.2">
      <c r="A7" s="6" t="s">
        <v>5</v>
      </c>
      <c r="B7" s="10">
        <v>31732267</v>
      </c>
      <c r="C7" s="10">
        <v>25115512</v>
      </c>
      <c r="D7" s="11">
        <f t="shared" si="0"/>
        <v>0.79148180620060959</v>
      </c>
    </row>
    <row r="8" spans="1:4" hidden="1" outlineLevel="1" x14ac:dyDescent="0.2">
      <c r="A8" s="12" t="s">
        <v>6</v>
      </c>
      <c r="B8" s="13">
        <v>28758955</v>
      </c>
      <c r="C8" s="13">
        <v>22051824.52</v>
      </c>
      <c r="D8" s="14">
        <f t="shared" si="0"/>
        <v>0.76678114764601146</v>
      </c>
    </row>
    <row r="9" spans="1:4" hidden="1" outlineLevel="1" x14ac:dyDescent="0.2">
      <c r="A9" s="12" t="s">
        <v>7</v>
      </c>
      <c r="B9" s="13">
        <v>2903312</v>
      </c>
      <c r="C9" s="13">
        <v>3000736.5</v>
      </c>
      <c r="D9" s="14">
        <f t="shared" si="0"/>
        <v>1.0335563315275795</v>
      </c>
    </row>
    <row r="10" spans="1:4" hidden="1" outlineLevel="1" x14ac:dyDescent="0.2">
      <c r="A10" s="12" t="s">
        <v>8</v>
      </c>
      <c r="B10" s="13">
        <v>70000</v>
      </c>
      <c r="C10" s="13">
        <v>62951</v>
      </c>
      <c r="D10" s="14">
        <f t="shared" si="0"/>
        <v>0.89929999999999999</v>
      </c>
    </row>
    <row r="11" spans="1:4" collapsed="1" x14ac:dyDescent="0.2">
      <c r="A11" s="15" t="s">
        <v>9</v>
      </c>
      <c r="B11" s="10">
        <v>160000</v>
      </c>
      <c r="C11" s="10">
        <v>138728</v>
      </c>
      <c r="D11" s="11">
        <f t="shared" si="0"/>
        <v>0.86704999999999999</v>
      </c>
    </row>
    <row r="12" spans="1:4" x14ac:dyDescent="0.2">
      <c r="A12" s="15" t="s">
        <v>10</v>
      </c>
      <c r="B12" s="10">
        <v>65000</v>
      </c>
      <c r="C12" s="10">
        <v>58158</v>
      </c>
      <c r="D12" s="11">
        <f t="shared" si="0"/>
        <v>0.89473846153846159</v>
      </c>
    </row>
    <row r="13" spans="1:4" x14ac:dyDescent="0.2">
      <c r="A13" s="15" t="s">
        <v>11</v>
      </c>
      <c r="B13" s="10">
        <v>176317</v>
      </c>
      <c r="C13" s="10">
        <v>182502</v>
      </c>
      <c r="D13" s="11">
        <f t="shared" si="0"/>
        <v>1.0350788636376527</v>
      </c>
    </row>
    <row r="14" spans="1:4" x14ac:dyDescent="0.2">
      <c r="A14" s="15" t="s">
        <v>12</v>
      </c>
      <c r="B14" s="10">
        <v>433856</v>
      </c>
      <c r="C14" s="10">
        <v>232908</v>
      </c>
      <c r="D14" s="11">
        <f t="shared" si="0"/>
        <v>0.53683249741849826</v>
      </c>
    </row>
    <row r="15" spans="1:4" x14ac:dyDescent="0.2">
      <c r="A15" s="15" t="s">
        <v>13</v>
      </c>
      <c r="B15" s="10">
        <v>10063514</v>
      </c>
      <c r="C15" s="10">
        <v>6995169.9100000001</v>
      </c>
      <c r="D15" s="11">
        <f t="shared" si="0"/>
        <v>0.69510211939885014</v>
      </c>
    </row>
    <row r="16" spans="1:4" hidden="1" outlineLevel="1" x14ac:dyDescent="0.2">
      <c r="A16" s="16" t="s">
        <v>14</v>
      </c>
      <c r="B16" s="13">
        <v>8577592</v>
      </c>
      <c r="C16" s="13">
        <v>6089141.3100000005</v>
      </c>
      <c r="D16" s="14">
        <f t="shared" si="0"/>
        <v>0.7098893617229638</v>
      </c>
    </row>
    <row r="17" spans="1:4" hidden="1" outlineLevel="1" x14ac:dyDescent="0.2">
      <c r="A17" s="16" t="s">
        <v>15</v>
      </c>
      <c r="B17" s="13">
        <v>1485922</v>
      </c>
      <c r="C17" s="13">
        <v>906028.6</v>
      </c>
      <c r="D17" s="14">
        <f t="shared" si="0"/>
        <v>0.60974169572830872</v>
      </c>
    </row>
    <row r="18" spans="1:4" collapsed="1" x14ac:dyDescent="0.2">
      <c r="A18" s="15" t="s">
        <v>16</v>
      </c>
      <c r="B18" s="10">
        <v>295000</v>
      </c>
      <c r="C18" s="10">
        <v>234172.48</v>
      </c>
      <c r="D18" s="11">
        <f t="shared" si="0"/>
        <v>0.79380501694915262</v>
      </c>
    </row>
    <row r="19" spans="1:4" x14ac:dyDescent="0.2">
      <c r="A19" s="15" t="s">
        <v>17</v>
      </c>
      <c r="B19" s="10">
        <v>3975551</v>
      </c>
      <c r="C19" s="10">
        <v>1659246.92</v>
      </c>
      <c r="D19" s="11">
        <f t="shared" si="0"/>
        <v>0.41736275550231905</v>
      </c>
    </row>
    <row r="20" spans="1:4" hidden="1" outlineLevel="1" x14ac:dyDescent="0.2">
      <c r="A20" s="16" t="s">
        <v>18</v>
      </c>
      <c r="B20" s="13">
        <v>149000</v>
      </c>
      <c r="C20" s="13">
        <v>146567.10999999999</v>
      </c>
      <c r="D20" s="14">
        <f>C20/B20</f>
        <v>0.98367187919463073</v>
      </c>
    </row>
    <row r="21" spans="1:4" hidden="1" outlineLevel="1" x14ac:dyDescent="0.2">
      <c r="A21" s="16" t="s">
        <v>19</v>
      </c>
      <c r="B21" s="13">
        <v>157000</v>
      </c>
      <c r="C21" s="13">
        <v>173447.59</v>
      </c>
      <c r="D21" s="14">
        <f>C21/B21</f>
        <v>1.1047617197452229</v>
      </c>
    </row>
    <row r="22" spans="1:4" hidden="1" outlineLevel="1" x14ac:dyDescent="0.2">
      <c r="A22" s="16" t="s">
        <v>20</v>
      </c>
      <c r="B22" s="13">
        <v>219500</v>
      </c>
      <c r="C22" s="13">
        <v>228300.21999999997</v>
      </c>
      <c r="D22" s="14">
        <f>C22/B22</f>
        <v>1.040092118451025</v>
      </c>
    </row>
    <row r="23" spans="1:4" hidden="1" outlineLevel="1" x14ac:dyDescent="0.2">
      <c r="A23" s="16" t="s">
        <v>21</v>
      </c>
      <c r="B23" s="13">
        <v>3450051</v>
      </c>
      <c r="C23" s="13">
        <v>1110932</v>
      </c>
      <c r="D23" s="14">
        <f>C23/B23</f>
        <v>0.322004515295571</v>
      </c>
    </row>
    <row r="24" spans="1:4" collapsed="1" x14ac:dyDescent="0.2">
      <c r="A24" s="15"/>
    </row>
    <row r="26" spans="1:4" x14ac:dyDescent="0.2">
      <c r="A26" s="17"/>
      <c r="B26" s="10">
        <f>B6-'[3]2023.gada budzeta plans_apvieno'!Z108</f>
        <v>0</v>
      </c>
      <c r="C26" s="10">
        <f>C6-'[3]2023.gada budzeta plans_apvieno'!AC108</f>
        <v>-1.9999995827674866E-2</v>
      </c>
      <c r="D26" s="11"/>
    </row>
    <row r="27" spans="1:4" x14ac:dyDescent="0.2">
      <c r="A27" s="17"/>
      <c r="B27" s="10"/>
      <c r="C27" s="10"/>
      <c r="D27" s="11"/>
    </row>
    <row r="28" spans="1:4" x14ac:dyDescent="0.2">
      <c r="A28" s="17"/>
      <c r="B28" s="10"/>
      <c r="C28" s="10"/>
      <c r="D28" s="11"/>
    </row>
    <row r="29" spans="1:4" x14ac:dyDescent="0.2">
      <c r="A29" s="18"/>
      <c r="B29" s="10"/>
      <c r="C29" s="10"/>
      <c r="D29" s="11"/>
    </row>
    <row r="30" spans="1:4" s="20" customFormat="1" outlineLevel="1" x14ac:dyDescent="0.2">
      <c r="A30" s="19" t="s">
        <v>22</v>
      </c>
      <c r="B30" s="13"/>
      <c r="C30" s="13"/>
      <c r="D30" s="14"/>
    </row>
    <row r="31" spans="1:4" s="20" customFormat="1" outlineLevel="1" x14ac:dyDescent="0.2">
      <c r="A31" s="21" t="s">
        <v>23</v>
      </c>
      <c r="B31" s="13"/>
      <c r="C31" s="13"/>
      <c r="D31" s="14"/>
    </row>
    <row r="32" spans="1:4" s="20" customFormat="1" outlineLevel="1" x14ac:dyDescent="0.2">
      <c r="A32" s="16" t="s">
        <v>24</v>
      </c>
      <c r="B32" s="13"/>
      <c r="C32" s="13"/>
      <c r="D32" s="14"/>
    </row>
    <row r="33" spans="1:4" s="20" customFormat="1" ht="76.5" outlineLevel="1" x14ac:dyDescent="0.2">
      <c r="A33" s="22" t="s">
        <v>25</v>
      </c>
      <c r="B33" s="13"/>
      <c r="C33" s="13"/>
      <c r="D33" s="14"/>
    </row>
    <row r="34" spans="1:4" s="20" customFormat="1" outlineLevel="1" x14ac:dyDescent="0.2">
      <c r="A34" s="16" t="s">
        <v>26</v>
      </c>
      <c r="B34" s="13"/>
      <c r="C34" s="13"/>
      <c r="D34" s="14"/>
    </row>
    <row r="35" spans="1:4" s="20" customFormat="1" outlineLevel="1" x14ac:dyDescent="0.2">
      <c r="A35" s="21" t="s">
        <v>27</v>
      </c>
      <c r="B35" s="13"/>
      <c r="C35" s="13"/>
      <c r="D35" s="14"/>
    </row>
    <row r="36" spans="1:4" s="21" customFormat="1" outlineLevel="1" x14ac:dyDescent="0.2">
      <c r="A36" s="21" t="s">
        <v>28</v>
      </c>
      <c r="B36" s="23"/>
      <c r="C36" s="23"/>
      <c r="D36" s="24"/>
    </row>
    <row r="37" spans="1:4" s="20" customFormat="1" outlineLevel="1" x14ac:dyDescent="0.2">
      <c r="A37" s="21" t="s">
        <v>29</v>
      </c>
      <c r="B37" s="13"/>
      <c r="C37" s="13"/>
      <c r="D37" s="14"/>
    </row>
    <row r="38" spans="1:4" s="20" customFormat="1" outlineLevel="1" x14ac:dyDescent="0.2">
      <c r="A38" s="21" t="s">
        <v>30</v>
      </c>
      <c r="B38" s="13"/>
      <c r="C38" s="13"/>
      <c r="D38" s="14"/>
    </row>
    <row r="39" spans="1:4" s="20" customFormat="1" outlineLevel="1" x14ac:dyDescent="0.2">
      <c r="A39" s="21" t="s">
        <v>31</v>
      </c>
      <c r="B39" s="13"/>
      <c r="C39" s="13"/>
      <c r="D39" s="14"/>
    </row>
    <row r="40" spans="1:4" s="20" customFormat="1" outlineLevel="1" x14ac:dyDescent="0.2">
      <c r="A40" s="16" t="s">
        <v>32</v>
      </c>
      <c r="B40" s="13"/>
      <c r="C40" s="13"/>
      <c r="D40" s="14"/>
    </row>
    <row r="41" spans="1:4" s="20" customFormat="1" outlineLevel="1" x14ac:dyDescent="0.2">
      <c r="A41" s="16" t="s">
        <v>33</v>
      </c>
      <c r="B41" s="13"/>
      <c r="C41" s="13"/>
      <c r="D41" s="14"/>
    </row>
    <row r="42" spans="1:4" s="20" customFormat="1" outlineLevel="1" x14ac:dyDescent="0.2">
      <c r="A42" s="21" t="s">
        <v>34</v>
      </c>
      <c r="B42" s="13"/>
      <c r="C42" s="13"/>
      <c r="D42" s="14"/>
    </row>
    <row r="43" spans="1:4" s="20" customFormat="1" outlineLevel="1" x14ac:dyDescent="0.2">
      <c r="A43" s="21" t="s">
        <v>35</v>
      </c>
      <c r="B43" s="13"/>
      <c r="C43" s="13"/>
      <c r="D43" s="14"/>
    </row>
    <row r="44" spans="1:4" s="12" customFormat="1" outlineLevel="1" x14ac:dyDescent="0.2">
      <c r="A44" s="16" t="s">
        <v>36</v>
      </c>
      <c r="B44" s="25"/>
      <c r="C44" s="25"/>
      <c r="D44" s="26"/>
    </row>
    <row r="45" spans="1:4" s="12" customFormat="1" outlineLevel="1" x14ac:dyDescent="0.2">
      <c r="A45" s="16" t="s">
        <v>37</v>
      </c>
      <c r="B45" s="25"/>
      <c r="C45" s="25"/>
      <c r="D45" s="26"/>
    </row>
    <row r="46" spans="1:4" s="12" customFormat="1" outlineLevel="1" x14ac:dyDescent="0.2">
      <c r="A46" s="16" t="s">
        <v>38</v>
      </c>
      <c r="B46" s="25"/>
      <c r="C46" s="25"/>
      <c r="D46" s="26"/>
    </row>
    <row r="47" spans="1:4" s="12" customFormat="1" outlineLevel="1" x14ac:dyDescent="0.2">
      <c r="A47" s="16" t="s">
        <v>39</v>
      </c>
      <c r="B47" s="25"/>
      <c r="C47" s="25"/>
      <c r="D47" s="26"/>
    </row>
    <row r="48" spans="1:4" x14ac:dyDescent="0.2">
      <c r="A48" s="17"/>
      <c r="B48" s="10"/>
      <c r="C48" s="10"/>
      <c r="D48" s="11"/>
    </row>
    <row r="49" spans="1:6" x14ac:dyDescent="0.2">
      <c r="A49" s="17"/>
      <c r="B49" s="10"/>
      <c r="C49" s="10"/>
      <c r="D49" s="11"/>
    </row>
    <row r="52" spans="1:6" x14ac:dyDescent="0.2">
      <c r="C52" s="27"/>
    </row>
    <row r="54" spans="1:6" ht="57.6" customHeight="1" x14ac:dyDescent="0.2">
      <c r="A54" s="4" t="s">
        <v>40</v>
      </c>
      <c r="B54" s="5" t="s">
        <v>3</v>
      </c>
      <c r="C54" s="5" t="str">
        <f>"Izpilde"&amp;" "&amp;$C$2</f>
        <v>Izpilde 2023.g. 1. - 3. ceturksnis</v>
      </c>
      <c r="D54" s="5" t="str">
        <f>"Izdevumu izpilde, %,"&amp;" "&amp;$C$2</f>
        <v>Izdevumu izpilde, %, 2023.g. 1. - 3. ceturksnis</v>
      </c>
    </row>
    <row r="55" spans="1:6" x14ac:dyDescent="0.2">
      <c r="A55" s="7" t="s">
        <v>41</v>
      </c>
      <c r="B55" s="28">
        <f>SUM(B56,B60:B64,B69:B71,B84)</f>
        <v>57366404</v>
      </c>
      <c r="C55" s="28">
        <f>SUM(C56,C60:C64,C69:C71,C84)</f>
        <v>33751762.159999996</v>
      </c>
      <c r="D55" s="11">
        <f>C55/B55</f>
        <v>0.58835415516022227</v>
      </c>
    </row>
    <row r="56" spans="1:6" x14ac:dyDescent="0.2">
      <c r="A56" s="6" t="s">
        <v>42</v>
      </c>
      <c r="B56" s="10">
        <v>8440303</v>
      </c>
      <c r="C56" s="10">
        <v>5846529.3799999999</v>
      </c>
      <c r="D56" s="11">
        <f>C56/B56</f>
        <v>0.69269188321793662</v>
      </c>
      <c r="E56" s="11"/>
      <c r="F56" s="29"/>
    </row>
    <row r="57" spans="1:6" hidden="1" outlineLevel="1" x14ac:dyDescent="0.2">
      <c r="A57" s="12" t="s">
        <v>43</v>
      </c>
      <c r="B57" s="13">
        <v>2787454</v>
      </c>
      <c r="C57" s="13">
        <v>1707687.3799999994</v>
      </c>
      <c r="D57" s="14">
        <f>C57/B57</f>
        <v>0.61263338516079524</v>
      </c>
      <c r="E57" s="11"/>
      <c r="F57" s="29"/>
    </row>
    <row r="58" spans="1:6" hidden="1" outlineLevel="1" x14ac:dyDescent="0.2">
      <c r="A58" s="12" t="s">
        <v>44</v>
      </c>
      <c r="B58" s="13">
        <v>1224363</v>
      </c>
      <c r="C58" s="13">
        <v>732845</v>
      </c>
      <c r="D58" s="14">
        <f>C58/B58</f>
        <v>0.5985520633994984</v>
      </c>
      <c r="E58" s="11"/>
      <c r="F58" s="29"/>
    </row>
    <row r="59" spans="1:6" hidden="1" outlineLevel="1" x14ac:dyDescent="0.2">
      <c r="A59" s="12" t="s">
        <v>45</v>
      </c>
      <c r="B59" s="13">
        <v>4428486</v>
      </c>
      <c r="C59" s="13">
        <v>3405997</v>
      </c>
      <c r="D59" s="14">
        <f>C59/B59</f>
        <v>0.7691109331721947</v>
      </c>
      <c r="E59" s="11"/>
      <c r="F59" s="29"/>
    </row>
    <row r="60" spans="1:6" collapsed="1" x14ac:dyDescent="0.2">
      <c r="A60" s="6" t="s">
        <v>46</v>
      </c>
      <c r="B60" s="10">
        <v>936069</v>
      </c>
      <c r="C60" s="10">
        <v>632659.24</v>
      </c>
      <c r="D60" s="11">
        <f t="shared" ref="D60:D84" si="1">C60/B60</f>
        <v>0.6758681678380547</v>
      </c>
      <c r="E60" s="11"/>
      <c r="F60" s="29"/>
    </row>
    <row r="61" spans="1:6" x14ac:dyDescent="0.2">
      <c r="A61" s="6" t="s">
        <v>47</v>
      </c>
      <c r="B61" s="10">
        <v>207617</v>
      </c>
      <c r="C61" s="10">
        <v>121491.33000000002</v>
      </c>
      <c r="D61" s="11">
        <f t="shared" si="1"/>
        <v>0.58517043402033564</v>
      </c>
      <c r="E61" s="11"/>
      <c r="F61" s="29"/>
    </row>
    <row r="62" spans="1:6" x14ac:dyDescent="0.2">
      <c r="A62" s="6" t="s">
        <v>48</v>
      </c>
      <c r="B62" s="10">
        <v>381661</v>
      </c>
      <c r="C62" s="10">
        <v>238225</v>
      </c>
      <c r="D62" s="11">
        <f t="shared" si="1"/>
        <v>0.6241795729718258</v>
      </c>
      <c r="E62" s="11"/>
      <c r="F62" s="29"/>
    </row>
    <row r="63" spans="1:6" x14ac:dyDescent="0.2">
      <c r="A63" s="6" t="s">
        <v>49</v>
      </c>
      <c r="B63" s="10">
        <v>260002</v>
      </c>
      <c r="C63" s="10">
        <v>9878</v>
      </c>
      <c r="D63" s="11">
        <f t="shared" si="1"/>
        <v>3.7992015446035032E-2</v>
      </c>
      <c r="E63" s="11"/>
      <c r="F63" s="29"/>
    </row>
    <row r="64" spans="1:6" x14ac:dyDescent="0.2">
      <c r="A64" s="6" t="s">
        <v>50</v>
      </c>
      <c r="B64" s="10">
        <v>14810347</v>
      </c>
      <c r="C64" s="10">
        <v>6658433.6600000001</v>
      </c>
      <c r="D64" s="11">
        <f t="shared" si="1"/>
        <v>0.44957985521878724</v>
      </c>
      <c r="E64" s="11"/>
      <c r="F64" s="29"/>
    </row>
    <row r="65" spans="1:6" hidden="1" outlineLevel="1" x14ac:dyDescent="0.2">
      <c r="A65" s="12" t="s">
        <v>51</v>
      </c>
      <c r="B65" s="13">
        <v>1968082</v>
      </c>
      <c r="C65" s="13">
        <v>903889.2300000001</v>
      </c>
      <c r="D65" s="14">
        <f t="shared" si="1"/>
        <v>0.45927417150301669</v>
      </c>
      <c r="E65" s="11"/>
      <c r="F65" s="29"/>
    </row>
    <row r="66" spans="1:6" hidden="1" outlineLevel="1" x14ac:dyDescent="0.2">
      <c r="A66" s="12" t="s">
        <v>52</v>
      </c>
      <c r="B66" s="13">
        <v>3779449</v>
      </c>
      <c r="C66" s="13">
        <v>1393961</v>
      </c>
      <c r="D66" s="14">
        <f t="shared" si="1"/>
        <v>0.36882651412944056</v>
      </c>
      <c r="E66" s="11"/>
      <c r="F66" s="29"/>
    </row>
    <row r="67" spans="1:6" hidden="1" outlineLevel="1" x14ac:dyDescent="0.2">
      <c r="A67" s="12" t="s">
        <v>53</v>
      </c>
      <c r="B67" s="13">
        <v>5837717</v>
      </c>
      <c r="C67" s="13">
        <v>3346136</v>
      </c>
      <c r="D67" s="14">
        <f t="shared" si="1"/>
        <v>0.57319256825913278</v>
      </c>
      <c r="E67" s="11"/>
      <c r="F67" s="29"/>
    </row>
    <row r="68" spans="1:6" hidden="1" outlineLevel="1" x14ac:dyDescent="0.2">
      <c r="A68" s="12" t="s">
        <v>54</v>
      </c>
      <c r="B68" s="13">
        <v>3225099</v>
      </c>
      <c r="C68" s="13">
        <v>1014447.4299999997</v>
      </c>
      <c r="D68" s="14">
        <f>C68/B68</f>
        <v>0.31454768675318173</v>
      </c>
      <c r="E68" s="11"/>
      <c r="F68" s="29"/>
    </row>
    <row r="69" spans="1:6" collapsed="1" x14ac:dyDescent="0.2">
      <c r="A69" s="6" t="s">
        <v>55</v>
      </c>
      <c r="B69" s="10">
        <v>2575054</v>
      </c>
      <c r="C69" s="10">
        <v>1602954</v>
      </c>
      <c r="D69" s="11">
        <f t="shared" si="1"/>
        <v>0.6224933535374404</v>
      </c>
      <c r="E69" s="11"/>
      <c r="F69" s="29"/>
    </row>
    <row r="70" spans="1:6" x14ac:dyDescent="0.2">
      <c r="A70" s="6" t="s">
        <v>56</v>
      </c>
      <c r="B70" s="10">
        <v>4249807</v>
      </c>
      <c r="C70" s="10">
        <v>2434076.2000000002</v>
      </c>
      <c r="D70" s="11">
        <f t="shared" si="1"/>
        <v>0.57274982134482821</v>
      </c>
      <c r="E70" s="30"/>
      <c r="F70" s="29"/>
    </row>
    <row r="71" spans="1:6" x14ac:dyDescent="0.2">
      <c r="A71" s="6" t="s">
        <v>57</v>
      </c>
      <c r="B71" s="10">
        <v>21903654</v>
      </c>
      <c r="C71" s="10">
        <v>13626594.350000001</v>
      </c>
      <c r="D71" s="11">
        <f t="shared" si="1"/>
        <v>0.62211512060955676</v>
      </c>
      <c r="E71" s="30"/>
      <c r="F71" s="29"/>
    </row>
    <row r="72" spans="1:6" hidden="1" outlineLevel="1" x14ac:dyDescent="0.2">
      <c r="A72" s="12" t="s">
        <v>58</v>
      </c>
      <c r="B72" s="13">
        <v>1009440</v>
      </c>
      <c r="C72" s="13">
        <v>522530</v>
      </c>
      <c r="D72" s="14">
        <f>C72/B72</f>
        <v>0.51764344587097799</v>
      </c>
      <c r="E72" s="11"/>
      <c r="F72" s="29"/>
    </row>
    <row r="73" spans="1:6" hidden="1" outlineLevel="1" x14ac:dyDescent="0.2">
      <c r="A73" s="12" t="s">
        <v>59</v>
      </c>
      <c r="B73" s="13">
        <v>1981391</v>
      </c>
      <c r="C73" s="13">
        <v>1096770</v>
      </c>
      <c r="D73" s="14">
        <f>C73/B73</f>
        <v>0.55353536984875773</v>
      </c>
      <c r="E73" s="11"/>
      <c r="F73" s="29"/>
    </row>
    <row r="74" spans="1:6" hidden="1" outlineLevel="1" x14ac:dyDescent="0.2">
      <c r="A74" s="12" t="s">
        <v>60</v>
      </c>
      <c r="B74" s="13">
        <v>1237648</v>
      </c>
      <c r="C74" s="13">
        <v>677320</v>
      </c>
      <c r="D74" s="14">
        <f>C74/B74</f>
        <v>0.54726384238491077</v>
      </c>
      <c r="E74" s="11"/>
      <c r="F74" s="29"/>
    </row>
    <row r="75" spans="1:6" hidden="1" outlineLevel="1" x14ac:dyDescent="0.2">
      <c r="A75" s="12" t="s">
        <v>61</v>
      </c>
      <c r="B75" s="13">
        <v>1324966</v>
      </c>
      <c r="C75" s="13">
        <v>946436</v>
      </c>
      <c r="D75" s="14">
        <f>C75/B75</f>
        <v>0.71430965020989223</v>
      </c>
      <c r="E75" s="11"/>
      <c r="F75" s="29"/>
    </row>
    <row r="76" spans="1:6" hidden="1" outlineLevel="1" x14ac:dyDescent="0.2">
      <c r="A76" s="12" t="s">
        <v>62</v>
      </c>
      <c r="B76" s="13">
        <v>1252512</v>
      </c>
      <c r="C76" s="13">
        <v>865964</v>
      </c>
      <c r="D76" s="14">
        <f t="shared" ref="D76:D83" si="2">C76/B76</f>
        <v>0.69138179913645537</v>
      </c>
      <c r="E76" s="11"/>
      <c r="F76" s="29"/>
    </row>
    <row r="77" spans="1:6" hidden="1" outlineLevel="1" x14ac:dyDescent="0.2">
      <c r="A77" s="12" t="s">
        <v>63</v>
      </c>
      <c r="B77" s="13">
        <v>2135229</v>
      </c>
      <c r="C77" s="13">
        <v>1753790.4</v>
      </c>
      <c r="D77" s="14">
        <f t="shared" si="2"/>
        <v>0.82135939517494372</v>
      </c>
      <c r="E77" s="11"/>
      <c r="F77" s="29"/>
    </row>
    <row r="78" spans="1:6" hidden="1" outlineLevel="1" x14ac:dyDescent="0.2">
      <c r="A78" s="12" t="s">
        <v>64</v>
      </c>
      <c r="B78" s="13">
        <v>2044278</v>
      </c>
      <c r="C78" s="13">
        <v>1445914.1600000001</v>
      </c>
      <c r="D78" s="14">
        <f t="shared" si="2"/>
        <v>0.70729820503864937</v>
      </c>
      <c r="E78" s="11"/>
      <c r="F78" s="29"/>
    </row>
    <row r="79" spans="1:6" hidden="1" outlineLevel="1" x14ac:dyDescent="0.2">
      <c r="A79" s="12" t="s">
        <v>65</v>
      </c>
      <c r="B79" s="13">
        <v>7424608</v>
      </c>
      <c r="C79" s="13">
        <v>4317105.32</v>
      </c>
      <c r="D79" s="14">
        <f t="shared" si="2"/>
        <v>0.58145902382994497</v>
      </c>
      <c r="E79" s="11"/>
      <c r="F79" s="29"/>
    </row>
    <row r="80" spans="1:6" hidden="1" outlineLevel="1" x14ac:dyDescent="0.2">
      <c r="A80" s="12" t="s">
        <v>66</v>
      </c>
      <c r="B80" s="13">
        <v>1570960</v>
      </c>
      <c r="C80" s="13">
        <v>949702.42999999993</v>
      </c>
      <c r="D80" s="14">
        <f t="shared" si="2"/>
        <v>0.60453635356724544</v>
      </c>
      <c r="E80" s="11"/>
      <c r="F80" s="29"/>
    </row>
    <row r="81" spans="1:18" hidden="1" outlineLevel="1" x14ac:dyDescent="0.2">
      <c r="A81" s="12" t="s">
        <v>67</v>
      </c>
      <c r="B81" s="13">
        <v>656559</v>
      </c>
      <c r="C81" s="13">
        <v>370823.95999999996</v>
      </c>
      <c r="D81" s="14">
        <f t="shared" si="2"/>
        <v>0.56479914219437999</v>
      </c>
      <c r="E81" s="11"/>
      <c r="F81" s="29"/>
    </row>
    <row r="82" spans="1:18" hidden="1" outlineLevel="1" x14ac:dyDescent="0.2">
      <c r="A82" s="12" t="s">
        <v>68</v>
      </c>
      <c r="B82" s="13">
        <v>325846</v>
      </c>
      <c r="C82" s="13">
        <v>227763</v>
      </c>
      <c r="D82" s="14">
        <f t="shared" si="2"/>
        <v>0.69898970679400696</v>
      </c>
      <c r="E82" s="11"/>
      <c r="F82" s="29"/>
    </row>
    <row r="83" spans="1:18" hidden="1" outlineLevel="1" x14ac:dyDescent="0.2">
      <c r="A83" s="12" t="s">
        <v>69</v>
      </c>
      <c r="B83" s="13">
        <v>940217</v>
      </c>
      <c r="C83" s="13">
        <v>452475.08000000194</v>
      </c>
      <c r="D83" s="14">
        <f t="shared" si="2"/>
        <v>0.48124537207900087</v>
      </c>
      <c r="E83" s="11"/>
      <c r="F83" s="29"/>
    </row>
    <row r="84" spans="1:18" collapsed="1" x14ac:dyDescent="0.2">
      <c r="A84" s="6" t="s">
        <v>70</v>
      </c>
      <c r="B84" s="10">
        <v>3601890</v>
      </c>
      <c r="C84" s="10">
        <v>2580921</v>
      </c>
      <c r="D84" s="11">
        <f t="shared" si="1"/>
        <v>0.7165463131855776</v>
      </c>
      <c r="E84" s="11"/>
      <c r="F84" s="29"/>
    </row>
    <row r="85" spans="1:18" x14ac:dyDescent="0.2">
      <c r="B85" s="10"/>
      <c r="C85" s="10"/>
    </row>
    <row r="86" spans="1:18" x14ac:dyDescent="0.2">
      <c r="B86" s="10"/>
    </row>
    <row r="90" spans="1:18" x14ac:dyDescent="0.2">
      <c r="B90" s="10"/>
      <c r="C90" s="10"/>
    </row>
    <row r="91" spans="1:18" s="20" customFormat="1" outlineLevel="1" x14ac:dyDescent="0.2">
      <c r="A91" s="19" t="s">
        <v>22</v>
      </c>
      <c r="B91" s="31"/>
      <c r="C91" s="32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</row>
    <row r="92" spans="1:18" s="20" customFormat="1" ht="27" customHeight="1" outlineLevel="1" x14ac:dyDescent="0.2">
      <c r="A92" s="75" t="s">
        <v>71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33"/>
      <c r="Q92" s="33"/>
      <c r="R92" s="33"/>
    </row>
    <row r="93" spans="1:18" s="12" customFormat="1" outlineLevel="1" x14ac:dyDescent="0.2">
      <c r="A93" s="16" t="s">
        <v>72</v>
      </c>
      <c r="B93" s="34"/>
      <c r="C93" s="35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1:18" s="12" customFormat="1" outlineLevel="1" x14ac:dyDescent="0.2">
      <c r="A94" s="16" t="s">
        <v>73</v>
      </c>
      <c r="B94" s="34"/>
      <c r="C94" s="35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18" s="12" customFormat="1" outlineLevel="1" x14ac:dyDescent="0.2">
      <c r="A95" s="16" t="s">
        <v>74</v>
      </c>
      <c r="B95" s="34"/>
      <c r="C95" s="35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18" s="20" customFormat="1" outlineLevel="1" x14ac:dyDescent="0.2">
      <c r="A96" s="21" t="s">
        <v>75</v>
      </c>
      <c r="B96" s="31"/>
      <c r="C96" s="32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</row>
    <row r="97" spans="1:18" s="20" customFormat="1" outlineLevel="1" x14ac:dyDescent="0.2">
      <c r="A97" s="21" t="s">
        <v>76</v>
      </c>
      <c r="B97" s="31"/>
      <c r="C97" s="32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</row>
    <row r="98" spans="1:18" s="20" customFormat="1" outlineLevel="1" x14ac:dyDescent="0.2">
      <c r="A98" s="21" t="s">
        <v>77</v>
      </c>
      <c r="B98" s="31"/>
      <c r="C98" s="32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</row>
    <row r="99" spans="1:18" s="20" customFormat="1" outlineLevel="1" x14ac:dyDescent="0.2">
      <c r="A99" s="21" t="s">
        <v>78</v>
      </c>
      <c r="B99" s="31"/>
      <c r="C99" s="32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</row>
    <row r="100" spans="1:18" s="20" customFormat="1" ht="26.25" customHeight="1" outlineLevel="1" x14ac:dyDescent="0.2">
      <c r="A100" s="76" t="s">
        <v>79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31"/>
      <c r="R100" s="31"/>
    </row>
    <row r="101" spans="1:18" s="20" customFormat="1" ht="28.15" customHeight="1" outlineLevel="1" x14ac:dyDescent="0.2">
      <c r="A101" s="75" t="s">
        <v>80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33"/>
      <c r="Q101" s="33"/>
      <c r="R101" s="33"/>
    </row>
    <row r="102" spans="1:18" s="20" customFormat="1" outlineLevel="1" x14ac:dyDescent="0.2">
      <c r="A102" s="16" t="s">
        <v>81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</row>
    <row r="103" spans="1:18" s="20" customFormat="1" outlineLevel="1" x14ac:dyDescent="0.2">
      <c r="A103" s="16" t="s">
        <v>82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</row>
    <row r="104" spans="1:18" s="20" customFormat="1" outlineLevel="1" x14ac:dyDescent="0.2">
      <c r="A104" s="16" t="s">
        <v>83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</row>
    <row r="105" spans="1:18" s="21" customFormat="1" outlineLevel="1" x14ac:dyDescent="0.2">
      <c r="A105" s="21" t="s">
        <v>84</v>
      </c>
    </row>
    <row r="106" spans="1:18" s="20" customFormat="1" ht="13.5" customHeight="1" outlineLevel="1" x14ac:dyDescent="0.2">
      <c r="A106" s="76" t="s">
        <v>85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31"/>
      <c r="Q106" s="31"/>
      <c r="R106" s="31"/>
    </row>
    <row r="107" spans="1:18" s="20" customFormat="1" ht="24.75" customHeight="1" outlineLevel="1" x14ac:dyDescent="0.2">
      <c r="A107" s="76" t="s">
        <v>86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31"/>
      <c r="Q107" s="31"/>
      <c r="R107" s="31"/>
    </row>
    <row r="108" spans="1:18" s="12" customFormat="1" outlineLevel="1" x14ac:dyDescent="0.2">
      <c r="A108" s="16" t="s">
        <v>87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18" s="12" customFormat="1" outlineLevel="1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s="12" customFormat="1" outlineLevel="1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s="12" customFormat="1" outlineLevel="1" x14ac:dyDescent="0.2">
      <c r="A111" s="16" t="s">
        <v>88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s="20" customFormat="1" outlineLevel="1" x14ac:dyDescent="0.2">
      <c r="A112" s="21" t="s">
        <v>89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</row>
    <row r="113" spans="1:18" s="20" customFormat="1" outlineLevel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</row>
    <row r="114" spans="1:18" s="20" customFormat="1" outlineLevel="1" x14ac:dyDescent="0.2">
      <c r="A114" s="20" t="s">
        <v>90</v>
      </c>
    </row>
    <row r="115" spans="1:18" s="20" customFormat="1" outlineLevel="1" x14ac:dyDescent="0.2"/>
    <row r="116" spans="1:18" s="20" customFormat="1" outlineLevel="1" x14ac:dyDescent="0.2"/>
    <row r="117" spans="1:18" s="20" customFormat="1" outlineLevel="1" x14ac:dyDescent="0.2"/>
    <row r="120" spans="1:18" hidden="1" outlineLevel="1" x14ac:dyDescent="0.2">
      <c r="A120" s="36" t="s">
        <v>91</v>
      </c>
      <c r="B120" s="37"/>
      <c r="C120" s="37"/>
      <c r="D120" s="37"/>
      <c r="E120" s="37"/>
      <c r="F120" s="37"/>
      <c r="G120" s="37"/>
      <c r="H120" s="37"/>
      <c r="I120" s="37"/>
    </row>
    <row r="121" spans="1:18" hidden="1" outlineLevel="1" x14ac:dyDescent="0.2">
      <c r="A121" s="15" t="s">
        <v>92</v>
      </c>
      <c r="B121" s="15"/>
      <c r="C121" s="15"/>
      <c r="D121" s="15"/>
      <c r="E121" s="15"/>
    </row>
    <row r="122" spans="1:18" ht="51" hidden="1" outlineLevel="1" x14ac:dyDescent="0.2">
      <c r="A122" s="38" t="s">
        <v>93</v>
      </c>
      <c r="B122" s="39" t="str">
        <f>B5</f>
        <v>Budžeta 26.10.2023. grozījumi</v>
      </c>
      <c r="C122" s="39" t="str">
        <f>"Izpilde"&amp;" "&amp;$C$2</f>
        <v>Izpilde 2023.g. 1. - 3. ceturksnis</v>
      </c>
      <c r="D122" s="39" t="str">
        <f>"Izdevumu izpilde, %,"&amp;" "&amp;$C$2</f>
        <v>Izdevumu izpilde, %, 2023.g. 1. - 3. ceturksnis</v>
      </c>
      <c r="E122" s="40"/>
      <c r="F122" s="39" t="s">
        <v>95</v>
      </c>
      <c r="G122" s="39" t="s">
        <v>96</v>
      </c>
      <c r="H122" s="39" t="s">
        <v>97</v>
      </c>
      <c r="I122" s="39" t="s">
        <v>94</v>
      </c>
    </row>
    <row r="123" spans="1:18" hidden="1" outlineLevel="1" x14ac:dyDescent="0.2">
      <c r="A123" s="15" t="s">
        <v>98</v>
      </c>
      <c r="B123" s="41">
        <f t="shared" ref="B123:C126" si="3">SUM(B131,B139)</f>
        <v>1180356</v>
      </c>
      <c r="C123" s="41">
        <f t="shared" si="3"/>
        <v>639813</v>
      </c>
      <c r="D123" s="42">
        <f>C123/B123</f>
        <v>0.54205087278753195</v>
      </c>
      <c r="E123" s="43"/>
      <c r="F123" s="27">
        <f>B123-C123</f>
        <v>540543</v>
      </c>
      <c r="G123" s="27">
        <f>B123/2</f>
        <v>590178</v>
      </c>
      <c r="H123" s="44">
        <f>G123/B123</f>
        <v>0.5</v>
      </c>
      <c r="I123" s="45">
        <f>F123-G123</f>
        <v>-49635</v>
      </c>
    </row>
    <row r="124" spans="1:18" hidden="1" outlineLevel="1" x14ac:dyDescent="0.2">
      <c r="A124" s="15" t="s">
        <v>99</v>
      </c>
      <c r="B124" s="41">
        <f t="shared" si="3"/>
        <v>102082</v>
      </c>
      <c r="C124" s="41">
        <f t="shared" si="3"/>
        <v>43483</v>
      </c>
      <c r="D124" s="42">
        <f>C124/B124</f>
        <v>0.42596148194588662</v>
      </c>
      <c r="E124" s="46"/>
      <c r="F124" s="27">
        <f t="shared" ref="F124:F126" si="4">B124-C124</f>
        <v>58599</v>
      </c>
      <c r="G124" s="27">
        <f>B124/4</f>
        <v>25520.5</v>
      </c>
      <c r="H124" s="44">
        <f t="shared" ref="H124:H126" si="5">G124/B124</f>
        <v>0.25</v>
      </c>
      <c r="I124" s="45">
        <f t="shared" ref="I124:I126" si="6">F124-G124</f>
        <v>33078.5</v>
      </c>
    </row>
    <row r="125" spans="1:18" hidden="1" outlineLevel="1" x14ac:dyDescent="0.2">
      <c r="A125" s="15" t="s">
        <v>100</v>
      </c>
      <c r="B125" s="41">
        <f t="shared" si="3"/>
        <v>1257537</v>
      </c>
      <c r="C125" s="41">
        <f t="shared" si="3"/>
        <v>483434</v>
      </c>
      <c r="D125" s="42">
        <f>C125/B125</f>
        <v>0.38442924542180468</v>
      </c>
      <c r="E125" s="46"/>
      <c r="F125" s="27">
        <f t="shared" si="4"/>
        <v>774103</v>
      </c>
      <c r="G125" s="27">
        <f t="shared" ref="G125:G126" si="7">B125/4</f>
        <v>314384.25</v>
      </c>
      <c r="H125" s="44">
        <f t="shared" si="5"/>
        <v>0.25</v>
      </c>
      <c r="I125" s="45">
        <f t="shared" si="6"/>
        <v>459718.75</v>
      </c>
    </row>
    <row r="126" spans="1:18" hidden="1" outlineLevel="1" x14ac:dyDescent="0.2">
      <c r="A126" s="47" t="s">
        <v>101</v>
      </c>
      <c r="B126" s="48">
        <f t="shared" si="3"/>
        <v>293632</v>
      </c>
      <c r="C126" s="48">
        <f t="shared" si="3"/>
        <v>172339</v>
      </c>
      <c r="D126" s="49">
        <f>C126/B126</f>
        <v>0.5869217251525719</v>
      </c>
      <c r="E126" s="50"/>
      <c r="F126" s="27">
        <f t="shared" si="4"/>
        <v>121293</v>
      </c>
      <c r="G126" s="27">
        <f t="shared" si="7"/>
        <v>73408</v>
      </c>
      <c r="H126" s="44">
        <f t="shared" si="5"/>
        <v>0.25</v>
      </c>
      <c r="I126" s="45">
        <f t="shared" si="6"/>
        <v>47885</v>
      </c>
    </row>
    <row r="127" spans="1:18" hidden="1" outlineLevel="1" x14ac:dyDescent="0.2">
      <c r="A127" s="15"/>
      <c r="B127" s="51">
        <f>SUM(B123:B126)</f>
        <v>2833607</v>
      </c>
      <c r="C127" s="51">
        <f>SUM(C123:C126)</f>
        <v>1339069</v>
      </c>
      <c r="D127" s="15"/>
      <c r="E127" s="52"/>
      <c r="F127" s="53">
        <f>SUM(F123:F126)</f>
        <v>1494538</v>
      </c>
      <c r="G127" s="53">
        <f>SUM(G123:G126)</f>
        <v>1003490.75</v>
      </c>
      <c r="H127" s="53"/>
      <c r="I127" s="53">
        <f>SUM(I123:I126)</f>
        <v>491047.25</v>
      </c>
    </row>
    <row r="128" spans="1:18" ht="57" customHeight="1" collapsed="1" x14ac:dyDescent="0.2">
      <c r="A128" s="18"/>
      <c r="B128" s="46"/>
      <c r="C128" s="46"/>
      <c r="D128" s="46"/>
      <c r="E128" s="46"/>
    </row>
    <row r="129" spans="1:17" hidden="1" outlineLevel="1" x14ac:dyDescent="0.2">
      <c r="A129" s="54" t="s">
        <v>102</v>
      </c>
      <c r="B129" s="55"/>
      <c r="C129" s="55"/>
      <c r="D129" s="55"/>
      <c r="E129" s="55"/>
      <c r="F129" s="56"/>
    </row>
    <row r="130" spans="1:17" ht="51" hidden="1" outlineLevel="1" x14ac:dyDescent="0.2">
      <c r="A130" s="38" t="s">
        <v>93</v>
      </c>
      <c r="B130" s="57" t="str">
        <f>B5</f>
        <v>Budžeta 26.10.2023. grozījumi</v>
      </c>
      <c r="C130" s="57" t="str">
        <f>"Izpilde"&amp;" "&amp;$C$2</f>
        <v>Izpilde 2023.g. 1. - 3. ceturksnis</v>
      </c>
      <c r="D130" s="57" t="str">
        <f>"Izdevumu izpilde, %,"&amp;" "&amp;$C$2</f>
        <v>Izdevumu izpilde, %, 2023.g. 1. - 3. ceturksnis</v>
      </c>
      <c r="E130" s="40"/>
      <c r="F130" s="39" t="s">
        <v>95</v>
      </c>
      <c r="G130" s="39" t="s">
        <v>96</v>
      </c>
      <c r="H130" s="39" t="s">
        <v>97</v>
      </c>
      <c r="I130" s="39" t="s">
        <v>94</v>
      </c>
      <c r="N130" s="58"/>
      <c r="O130" s="58"/>
      <c r="P130" s="58"/>
      <c r="Q130" s="59"/>
    </row>
    <row r="131" spans="1:17" hidden="1" outlineLevel="1" x14ac:dyDescent="0.2">
      <c r="A131" s="15" t="s">
        <v>98</v>
      </c>
      <c r="B131" s="41">
        <f>205984+653972</f>
        <v>859956</v>
      </c>
      <c r="C131" s="41">
        <f>163495+372697</f>
        <v>536192</v>
      </c>
      <c r="D131" s="42">
        <f>C131/B131</f>
        <v>0.6235109703287145</v>
      </c>
      <c r="E131" s="43"/>
      <c r="F131" s="27">
        <f>B131-C131</f>
        <v>323764</v>
      </c>
      <c r="G131" s="27">
        <f>B131/2</f>
        <v>429978</v>
      </c>
      <c r="H131" s="44">
        <f>G131/B131</f>
        <v>0.5</v>
      </c>
      <c r="I131" s="45">
        <f>F131-G131</f>
        <v>-106214</v>
      </c>
      <c r="N131" s="27"/>
      <c r="O131" s="27"/>
      <c r="P131" s="11"/>
      <c r="Q131" s="27"/>
    </row>
    <row r="132" spans="1:17" hidden="1" outlineLevel="1" x14ac:dyDescent="0.2">
      <c r="A132" s="15" t="s">
        <v>99</v>
      </c>
      <c r="B132" s="41">
        <v>88817</v>
      </c>
      <c r="C132" s="41">
        <v>38417</v>
      </c>
      <c r="D132" s="42">
        <f>C132/B132</f>
        <v>0.43254106758841215</v>
      </c>
      <c r="E132" s="46"/>
      <c r="F132" s="27">
        <f t="shared" ref="F132:F134" si="8">B132-C132</f>
        <v>50400</v>
      </c>
      <c r="G132" s="27">
        <f>B132/4</f>
        <v>22204.25</v>
      </c>
      <c r="H132" s="44">
        <f t="shared" ref="H132:H134" si="9">G132/B132</f>
        <v>0.25</v>
      </c>
      <c r="I132" s="45">
        <f t="shared" ref="I132:I135" si="10">F132-G132</f>
        <v>28195.75</v>
      </c>
      <c r="N132" s="27"/>
      <c r="O132" s="27"/>
      <c r="P132" s="11"/>
      <c r="Q132" s="27"/>
    </row>
    <row r="133" spans="1:17" hidden="1" outlineLevel="1" x14ac:dyDescent="0.2">
      <c r="A133" s="15" t="s">
        <v>100</v>
      </c>
      <c r="B133" s="41">
        <v>611502</v>
      </c>
      <c r="C133" s="41">
        <v>271828</v>
      </c>
      <c r="D133" s="42">
        <f>C133/B133</f>
        <v>0.44452512011407974</v>
      </c>
      <c r="E133" s="46"/>
      <c r="F133" s="27">
        <f t="shared" si="8"/>
        <v>339674</v>
      </c>
      <c r="G133" s="27">
        <f t="shared" ref="G133:G134" si="11">B133/4</f>
        <v>152875.5</v>
      </c>
      <c r="H133" s="44">
        <f t="shared" si="9"/>
        <v>0.25</v>
      </c>
      <c r="I133" s="45">
        <f t="shared" si="10"/>
        <v>186798.5</v>
      </c>
      <c r="N133" s="27"/>
      <c r="O133" s="27"/>
      <c r="P133" s="11"/>
      <c r="Q133" s="27"/>
    </row>
    <row r="134" spans="1:17" hidden="1" outlineLevel="1" x14ac:dyDescent="0.2">
      <c r="A134" s="15" t="s">
        <v>101</v>
      </c>
      <c r="B134" s="41">
        <v>99277</v>
      </c>
      <c r="C134" s="41">
        <v>36161</v>
      </c>
      <c r="D134" s="42">
        <f>C134/B134</f>
        <v>0.36424348036302467</v>
      </c>
      <c r="E134" s="46"/>
      <c r="F134" s="27">
        <f t="shared" si="8"/>
        <v>63116</v>
      </c>
      <c r="G134" s="27">
        <f t="shared" si="11"/>
        <v>24819.25</v>
      </c>
      <c r="H134" s="44">
        <f t="shared" si="9"/>
        <v>0.25</v>
      </c>
      <c r="I134" s="45">
        <f t="shared" si="10"/>
        <v>38296.75</v>
      </c>
      <c r="N134" s="27"/>
      <c r="O134" s="27"/>
      <c r="P134" s="11"/>
      <c r="Q134" s="27"/>
    </row>
    <row r="135" spans="1:17" hidden="1" outlineLevel="1" x14ac:dyDescent="0.2">
      <c r="A135" s="18"/>
      <c r="B135" s="60">
        <f t="shared" ref="B135:C135" si="12">SUM(B131:B134)</f>
        <v>1659552</v>
      </c>
      <c r="C135" s="60">
        <f t="shared" si="12"/>
        <v>882598</v>
      </c>
      <c r="D135" s="60"/>
      <c r="E135" s="61"/>
      <c r="F135" s="60">
        <f>SUM(F131:F134)</f>
        <v>776954</v>
      </c>
      <c r="G135" s="60">
        <f>SUM(G131:G134)</f>
        <v>629877</v>
      </c>
      <c r="H135" s="62"/>
      <c r="I135" s="63">
        <f t="shared" si="10"/>
        <v>147077</v>
      </c>
    </row>
    <row r="136" spans="1:17" hidden="1" outlineLevel="1" x14ac:dyDescent="0.2">
      <c r="A136" s="18"/>
      <c r="F136" s="56"/>
    </row>
    <row r="137" spans="1:17" hidden="1" outlineLevel="1" x14ac:dyDescent="0.2">
      <c r="A137" s="64" t="s">
        <v>103</v>
      </c>
    </row>
    <row r="138" spans="1:17" ht="51" hidden="1" outlineLevel="1" x14ac:dyDescent="0.2">
      <c r="A138" s="38" t="s">
        <v>104</v>
      </c>
      <c r="B138" s="39" t="s">
        <v>3</v>
      </c>
      <c r="C138" s="39" t="str">
        <f>"Izpilde"&amp;" "&amp;$C$2</f>
        <v>Izpilde 2023.g. 1. - 3. ceturksnis</v>
      </c>
      <c r="D138" s="39" t="str">
        <f>"Izdevumu izpilde, %,"&amp;" "&amp;$C$2</f>
        <v>Izdevumu izpilde, %, 2023.g. 1. - 3. ceturksnis</v>
      </c>
      <c r="E138" s="40"/>
      <c r="F138" s="39" t="s">
        <v>95</v>
      </c>
      <c r="G138" s="39" t="s">
        <v>96</v>
      </c>
      <c r="H138" s="39" t="s">
        <v>97</v>
      </c>
      <c r="I138" s="39" t="s">
        <v>94</v>
      </c>
    </row>
    <row r="139" spans="1:17" hidden="1" outlineLevel="1" x14ac:dyDescent="0.2">
      <c r="A139" s="15" t="s">
        <v>105</v>
      </c>
      <c r="B139" s="41">
        <v>320400</v>
      </c>
      <c r="C139" s="41">
        <v>103621</v>
      </c>
      <c r="D139" s="42">
        <f>C139/B139</f>
        <v>0.32341136079900124</v>
      </c>
      <c r="E139" s="46"/>
      <c r="F139" s="65">
        <f>B139-C139</f>
        <v>216779</v>
      </c>
      <c r="G139" s="65">
        <f>B139/2</f>
        <v>160200</v>
      </c>
      <c r="H139" s="44">
        <f>G139/B139</f>
        <v>0.5</v>
      </c>
      <c r="I139" s="45">
        <f>F139-G139</f>
        <v>56579</v>
      </c>
    </row>
    <row r="140" spans="1:17" hidden="1" outlineLevel="1" x14ac:dyDescent="0.2">
      <c r="A140" s="15" t="s">
        <v>106</v>
      </c>
      <c r="B140" s="41">
        <v>13265</v>
      </c>
      <c r="C140" s="41">
        <v>5066</v>
      </c>
      <c r="D140" s="42">
        <f>C140/B140</f>
        <v>0.38190727478326425</v>
      </c>
      <c r="E140" s="46"/>
      <c r="F140" s="65">
        <f t="shared" ref="F140:F142" si="13">B140-C140</f>
        <v>8199</v>
      </c>
      <c r="G140" s="65">
        <f>B140/4</f>
        <v>3316.25</v>
      </c>
      <c r="H140" s="44">
        <f t="shared" ref="H140:H142" si="14">G140/B140</f>
        <v>0.25</v>
      </c>
      <c r="I140" s="45">
        <f t="shared" ref="I140:I142" si="15">F140-G140</f>
        <v>4882.75</v>
      </c>
    </row>
    <row r="141" spans="1:17" hidden="1" outlineLevel="1" x14ac:dyDescent="0.2">
      <c r="A141" s="15" t="s">
        <v>100</v>
      </c>
      <c r="B141" s="41">
        <v>646035</v>
      </c>
      <c r="C141" s="41">
        <v>211606</v>
      </c>
      <c r="D141" s="42">
        <f>C141/B141</f>
        <v>0.32754572120705533</v>
      </c>
      <c r="E141" s="46"/>
      <c r="F141" s="65">
        <f t="shared" si="13"/>
        <v>434429</v>
      </c>
      <c r="G141" s="65">
        <f t="shared" ref="G141:G142" si="16">B141/4</f>
        <v>161508.75</v>
      </c>
      <c r="H141" s="44">
        <f t="shared" si="14"/>
        <v>0.25</v>
      </c>
      <c r="I141" s="45">
        <f t="shared" si="15"/>
        <v>272920.25</v>
      </c>
    </row>
    <row r="142" spans="1:17" hidden="1" outlineLevel="1" x14ac:dyDescent="0.2">
      <c r="A142" s="15" t="s">
        <v>101</v>
      </c>
      <c r="B142" s="41">
        <v>194355</v>
      </c>
      <c r="C142" s="41">
        <v>136178</v>
      </c>
      <c r="D142" s="42">
        <f>C142/B142</f>
        <v>0.70066630650099049</v>
      </c>
      <c r="E142" s="46"/>
      <c r="F142" s="65">
        <f t="shared" si="13"/>
        <v>58177</v>
      </c>
      <c r="G142" s="65">
        <f t="shared" si="16"/>
        <v>48588.75</v>
      </c>
      <c r="H142" s="44">
        <f t="shared" si="14"/>
        <v>0.25</v>
      </c>
      <c r="I142" s="45">
        <f t="shared" si="15"/>
        <v>9588.25</v>
      </c>
    </row>
    <row r="143" spans="1:17" hidden="1" outlineLevel="1" x14ac:dyDescent="0.2">
      <c r="A143" s="18"/>
      <c r="B143" s="60">
        <f>SUM(B139:B142)</f>
        <v>1174055</v>
      </c>
      <c r="C143" s="60">
        <f>SUM(C139:C142)</f>
        <v>456471</v>
      </c>
      <c r="D143" s="46"/>
      <c r="E143" s="61"/>
      <c r="F143" s="60">
        <f>SUM(F139:F142)</f>
        <v>717584</v>
      </c>
      <c r="G143" s="60">
        <f>SUM(G139:G142)</f>
        <v>373613.75</v>
      </c>
      <c r="I143" s="60">
        <f>SUM(I139:I142)</f>
        <v>343970.25</v>
      </c>
    </row>
    <row r="144" spans="1:17" collapsed="1" x14ac:dyDescent="0.2">
      <c r="A144" s="18"/>
      <c r="B144" s="18"/>
      <c r="C144" s="18"/>
      <c r="D144" s="18"/>
      <c r="E144" s="18"/>
    </row>
    <row r="148" spans="1:5" ht="38.25" hidden="1" outlineLevel="2" x14ac:dyDescent="0.2">
      <c r="A148" s="66"/>
      <c r="B148" s="67" t="str">
        <f>B5</f>
        <v>Budžeta 26.10.2023. grozījumi</v>
      </c>
      <c r="C148" s="67" t="str">
        <f>"Izpilde"&amp;" "&amp;$C$2</f>
        <v>Izpilde 2023.g. 1. - 3. ceturksnis</v>
      </c>
    </row>
    <row r="149" spans="1:5" hidden="1" outlineLevel="2" x14ac:dyDescent="0.2">
      <c r="A149" s="6" t="s">
        <v>107</v>
      </c>
      <c r="B149" s="68">
        <f>B6</f>
        <v>46901505</v>
      </c>
      <c r="C149" s="68">
        <f>C6</f>
        <v>34616397.310000002</v>
      </c>
      <c r="D149" s="29"/>
      <c r="E149" s="10"/>
    </row>
    <row r="150" spans="1:5" hidden="1" outlineLevel="2" x14ac:dyDescent="0.2">
      <c r="A150" s="6" t="s">
        <v>108</v>
      </c>
      <c r="B150" s="68">
        <v>7741521</v>
      </c>
      <c r="C150" s="68">
        <v>7741521</v>
      </c>
      <c r="D150" s="29"/>
    </row>
    <row r="151" spans="1:5" hidden="1" outlineLevel="2" x14ac:dyDescent="0.2">
      <c r="A151" s="6" t="s">
        <v>109</v>
      </c>
      <c r="B151" s="68">
        <f>B161</f>
        <v>2799669</v>
      </c>
      <c r="C151" s="68">
        <f>C161</f>
        <v>626401.47</v>
      </c>
      <c r="D151" s="29"/>
    </row>
    <row r="152" spans="1:5" hidden="1" outlineLevel="2" x14ac:dyDescent="0.2">
      <c r="A152" s="6" t="s">
        <v>110</v>
      </c>
      <c r="B152" s="68">
        <f>B55-B84</f>
        <v>53764514</v>
      </c>
      <c r="C152" s="68">
        <f>C55-C84</f>
        <v>31170841.159999996</v>
      </c>
      <c r="D152" s="29"/>
    </row>
    <row r="153" spans="1:5" hidden="1" outlineLevel="2" x14ac:dyDescent="0.2">
      <c r="A153" s="66" t="s">
        <v>111</v>
      </c>
      <c r="B153" s="69">
        <f>B84</f>
        <v>3601890</v>
      </c>
      <c r="C153" s="69">
        <f>C84</f>
        <v>2580921</v>
      </c>
      <c r="D153" s="29"/>
    </row>
    <row r="154" spans="1:5" hidden="1" outlineLevel="2" x14ac:dyDescent="0.2">
      <c r="A154" s="7" t="s">
        <v>127</v>
      </c>
      <c r="B154" s="70">
        <f>B149+B150+B151-B152-B153</f>
        <v>76291</v>
      </c>
      <c r="C154" s="70">
        <f>C149+C150+C151-C152-C153</f>
        <v>9232557.6200000048</v>
      </c>
      <c r="D154" s="29"/>
    </row>
    <row r="155" spans="1:5" hidden="1" outlineLevel="2" x14ac:dyDescent="0.2"/>
    <row r="156" spans="1:5" hidden="1" outlineLevel="2" x14ac:dyDescent="0.2">
      <c r="B156" s="71">
        <f>B154-'[3]2023.gada budzeta plans_apvieno'!Z280</f>
        <v>0.69999999999708962</v>
      </c>
      <c r="C156" s="71">
        <f>C154-'[3]2023.gada budzeta plans_apvieno'!AC280</f>
        <v>0.18000000342726707</v>
      </c>
    </row>
    <row r="157" spans="1:5" collapsed="1" x14ac:dyDescent="0.2"/>
    <row r="160" spans="1:5" ht="36" hidden="1" customHeight="1" outlineLevel="1" x14ac:dyDescent="0.2">
      <c r="A160" s="38" t="s">
        <v>112</v>
      </c>
      <c r="B160" s="67" t="str">
        <f>B5</f>
        <v>Budžeta 26.10.2023. grozījumi</v>
      </c>
      <c r="C160" s="67" t="str">
        <f>"Izpilde"&amp;" "&amp;$C$2</f>
        <v>Izpilde 2023.g. 1. - 3. ceturksnis</v>
      </c>
      <c r="D160" s="67" t="str">
        <f>"Izpilde, %,"&amp;" "&amp;$C$2</f>
        <v>Izpilde, %, 2023.g. 1. - 3. ceturksnis</v>
      </c>
    </row>
    <row r="161" spans="1:4" s="7" customFormat="1" hidden="1" outlineLevel="1" x14ac:dyDescent="0.2">
      <c r="A161" s="73" t="s">
        <v>113</v>
      </c>
      <c r="B161" s="28">
        <f>SUM(B162:B174)</f>
        <v>2799669</v>
      </c>
      <c r="C161" s="28">
        <f>SUM(C162:C174)</f>
        <v>626401.47</v>
      </c>
      <c r="D161" s="72">
        <f>C161/B161</f>
        <v>0.22374126012753651</v>
      </c>
    </row>
    <row r="162" spans="1:4" hidden="1" outlineLevel="1" x14ac:dyDescent="0.2">
      <c r="A162" s="74" t="s">
        <v>114</v>
      </c>
      <c r="B162" s="10">
        <v>59922</v>
      </c>
      <c r="C162" s="10">
        <v>0</v>
      </c>
      <c r="D162" s="29">
        <f>C162/B162</f>
        <v>0</v>
      </c>
    </row>
    <row r="163" spans="1:4" hidden="1" outlineLevel="1" x14ac:dyDescent="0.2">
      <c r="A163" s="74" t="s">
        <v>115</v>
      </c>
      <c r="B163" s="10">
        <v>207089</v>
      </c>
      <c r="C163" s="10">
        <v>0</v>
      </c>
      <c r="D163" s="29">
        <f t="shared" ref="D163:D174" si="17">C163/B163</f>
        <v>0</v>
      </c>
    </row>
    <row r="164" spans="1:4" hidden="1" outlineLevel="1" x14ac:dyDescent="0.2">
      <c r="A164" s="74" t="s">
        <v>116</v>
      </c>
      <c r="B164" s="10">
        <v>320141</v>
      </c>
      <c r="C164" s="10">
        <v>167687</v>
      </c>
      <c r="D164" s="29">
        <f t="shared" si="17"/>
        <v>0.5237910795555708</v>
      </c>
    </row>
    <row r="165" spans="1:4" hidden="1" outlineLevel="1" x14ac:dyDescent="0.2">
      <c r="A165" s="74" t="s">
        <v>117</v>
      </c>
      <c r="B165" s="10">
        <v>624704</v>
      </c>
      <c r="C165" s="10">
        <v>124978.59</v>
      </c>
      <c r="D165" s="29">
        <f t="shared" si="17"/>
        <v>0.20006049264931872</v>
      </c>
    </row>
    <row r="166" spans="1:4" hidden="1" outlineLevel="1" x14ac:dyDescent="0.2">
      <c r="A166" s="74" t="s">
        <v>118</v>
      </c>
      <c r="B166" s="10">
        <v>37335</v>
      </c>
      <c r="C166" s="10">
        <v>37335</v>
      </c>
      <c r="D166" s="29">
        <f t="shared" si="17"/>
        <v>1</v>
      </c>
    </row>
    <row r="167" spans="1:4" hidden="1" outlineLevel="1" x14ac:dyDescent="0.2">
      <c r="A167" s="74" t="s">
        <v>119</v>
      </c>
      <c r="B167" s="10">
        <v>582946</v>
      </c>
      <c r="C167" s="10">
        <v>296400.88</v>
      </c>
      <c r="D167" s="29">
        <f t="shared" si="17"/>
        <v>0.50845340734819344</v>
      </c>
    </row>
    <row r="168" spans="1:4" hidden="1" outlineLevel="1" x14ac:dyDescent="0.2">
      <c r="A168" s="74" t="s">
        <v>120</v>
      </c>
      <c r="B168" s="10">
        <v>390000</v>
      </c>
      <c r="C168" s="10">
        <v>0</v>
      </c>
      <c r="D168" s="29">
        <f t="shared" si="17"/>
        <v>0</v>
      </c>
    </row>
    <row r="169" spans="1:4" hidden="1" outlineLevel="1" x14ac:dyDescent="0.2">
      <c r="A169" s="74" t="s">
        <v>121</v>
      </c>
      <c r="B169" s="10">
        <v>0</v>
      </c>
      <c r="C169" s="10">
        <v>0</v>
      </c>
      <c r="D169" s="29"/>
    </row>
    <row r="170" spans="1:4" hidden="1" outlineLevel="1" x14ac:dyDescent="0.2">
      <c r="A170" s="74" t="s">
        <v>122</v>
      </c>
      <c r="B170" s="10">
        <v>164032</v>
      </c>
      <c r="C170" s="10">
        <v>0</v>
      </c>
      <c r="D170" s="29">
        <f t="shared" si="17"/>
        <v>0</v>
      </c>
    </row>
    <row r="171" spans="1:4" hidden="1" outlineLevel="1" x14ac:dyDescent="0.2">
      <c r="A171" s="74" t="s">
        <v>123</v>
      </c>
      <c r="B171" s="10">
        <v>0</v>
      </c>
      <c r="C171" s="10">
        <v>0</v>
      </c>
      <c r="D171" s="29"/>
    </row>
    <row r="172" spans="1:4" hidden="1" outlineLevel="1" x14ac:dyDescent="0.2">
      <c r="A172" s="74" t="s">
        <v>124</v>
      </c>
      <c r="B172" s="10">
        <v>287500</v>
      </c>
      <c r="C172" s="10">
        <v>0</v>
      </c>
      <c r="D172" s="29">
        <f t="shared" si="17"/>
        <v>0</v>
      </c>
    </row>
    <row r="173" spans="1:4" hidden="1" outlineLevel="1" x14ac:dyDescent="0.2">
      <c r="A173" s="74" t="s">
        <v>125</v>
      </c>
      <c r="B173" s="10">
        <v>0</v>
      </c>
      <c r="C173" s="10">
        <v>0</v>
      </c>
      <c r="D173" s="29"/>
    </row>
    <row r="174" spans="1:4" hidden="1" outlineLevel="1" x14ac:dyDescent="0.2">
      <c r="A174" s="74" t="s">
        <v>126</v>
      </c>
      <c r="B174" s="10">
        <v>126000</v>
      </c>
      <c r="C174" s="10">
        <v>0</v>
      </c>
      <c r="D174" s="29">
        <f t="shared" si="17"/>
        <v>0</v>
      </c>
    </row>
    <row r="175" spans="1:4" hidden="1" outlineLevel="1" x14ac:dyDescent="0.2"/>
    <row r="176" spans="1:4" hidden="1" outlineLevel="1" x14ac:dyDescent="0.2">
      <c r="B176" s="10">
        <v>0</v>
      </c>
      <c r="C176" s="10">
        <v>0</v>
      </c>
    </row>
    <row r="177" collapsed="1" x14ac:dyDescent="0.2"/>
  </sheetData>
  <mergeCells count="5">
    <mergeCell ref="A92:O92"/>
    <mergeCell ref="A100:P100"/>
    <mergeCell ref="A101:O101"/>
    <mergeCell ref="A106:O106"/>
    <mergeCell ref="A107:O107"/>
  </mergeCells>
  <conditionalFormatting sqref="B26:C26">
    <cfRule type="expression" dxfId="1" priority="2">
      <formula>$B$26=0</formula>
    </cfRule>
  </conditionalFormatting>
  <conditionalFormatting sqref="B86:C86">
    <cfRule type="expression" dxfId="0" priority="1">
      <formula>$B$86=0</formula>
    </cfRule>
  </conditionalFormatting>
  <pageMargins left="0.7" right="0.7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Grafiki_budžeta_izpilde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Linda Pavlovska</cp:lastModifiedBy>
  <dcterms:created xsi:type="dcterms:W3CDTF">2023-10-17T08:38:36Z</dcterms:created>
  <dcterms:modified xsi:type="dcterms:W3CDTF">2023-10-25T07:04:36Z</dcterms:modified>
</cp:coreProperties>
</file>